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tables/table4.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updateLinks="never" codeName="ThisWorkbook" defaultThemeVersion="124226"/>
  <mc:AlternateContent xmlns:mc="http://schemas.openxmlformats.org/markup-compatibility/2006">
    <mc:Choice Requires="x15">
      <x15ac:absPath xmlns:x15ac="http://schemas.microsoft.com/office/spreadsheetml/2010/11/ac" url="C:\Users\Cristian\Desktop\Bases 2024\2da Convocatoria\01 SEMILLA REGULAR 2024\Postulacion\"/>
    </mc:Choice>
  </mc:AlternateContent>
  <xr:revisionPtr revIDLastSave="0" documentId="13_ncr:1_{75CDB501-68B8-4E1A-9817-248F63ED7B6B}" xr6:coauthVersionLast="47" xr6:coauthVersionMax="47" xr10:uidLastSave="{00000000-0000-0000-0000-000000000000}"/>
  <bookViews>
    <workbookView xWindow="-120" yWindow="-120" windowWidth="29040" windowHeight="15840" tabRatio="725" firstSheet="4" activeTab="11" xr2:uid="{00000000-000D-0000-FFFF-FFFF00000000}"/>
  </bookViews>
  <sheets>
    <sheet name="validador RUT" sheetId="32" state="hidden" r:id="rId1"/>
    <sheet name="Mantenedores" sheetId="25" state="hidden" r:id="rId2"/>
    <sheet name="Parametros_reg" sheetId="27" state="hidden" r:id="rId3"/>
    <sheet name="Instrucciones" sheetId="11" r:id="rId4"/>
    <sheet name="1. Ficha Resumen Propuesta" sheetId="20" r:id="rId5"/>
    <sheet name="2. Propuesta" sheetId="7" r:id="rId6"/>
    <sheet name="3. Infra. y Equipamiento" sheetId="17" r:id="rId7"/>
    <sheet name="4. RRHH" sheetId="26" r:id="rId8"/>
    <sheet name="5. Experiencia" sheetId="19" r:id="rId9"/>
    <sheet name="6. Presupuesto" sheetId="29" r:id="rId10"/>
    <sheet name="7. Metodología" sheetId="10" r:id="rId11"/>
    <sheet name="8. Difusión" sheetId="21" r:id="rId12"/>
  </sheets>
  <definedNames>
    <definedName name="_xlnm._FilterDatabase" localSheetId="5" hidden="1">'2. Propuesta'!#REF!</definedName>
    <definedName name="_xlnm._FilterDatabase" localSheetId="9" hidden="1">'6. Presupuesto'!#REF!</definedName>
    <definedName name="_xlnm._FilterDatabase" localSheetId="10" hidden="1">'7. Metodología'!#REF!</definedName>
    <definedName name="_xlnm.Print_Area" localSheetId="4">'1. Ficha Resumen Propuesta'!$A$1:$G$34</definedName>
    <definedName name="_xlnm.Print_Area" localSheetId="5">'2. Propuesta'!$A$1:$H$32</definedName>
    <definedName name="_xlnm.Print_Area" localSheetId="8">'5. Experiencia'!$A$1:$I$31</definedName>
    <definedName name="_xlnm.Print_Area" localSheetId="9">'6. Presupuesto'!$A$1:$F$32</definedName>
    <definedName name="_xlnm.Print_Area" localSheetId="10">'7. Metodología'!$A$2:$G$22</definedName>
    <definedName name="_xlnm.Print_Area" localSheetId="3">Instrucciones!$A$1:$H$18</definedName>
    <definedName name="_xlnm.Print_Area" localSheetId="2">Parametros_reg!$A$1:$L$26</definedName>
    <definedName name="REG">Mantenedores!$A$2:$A$19</definedName>
    <definedName name="ROLES">Mantenedores!$C$2:$C$12</definedName>
  </definedNames>
  <calcPr calcId="191029"/>
</workbook>
</file>

<file path=xl/calcChain.xml><?xml version="1.0" encoding="utf-8"?>
<calcChain xmlns="http://schemas.openxmlformats.org/spreadsheetml/2006/main">
  <c r="D10" i="27" l="1"/>
  <c r="G5" i="11"/>
  <c r="G27" i="20"/>
  <c r="C27" i="20"/>
  <c r="C23" i="20"/>
  <c r="C24" i="20"/>
  <c r="AA26" i="26"/>
  <c r="A2" i="29"/>
  <c r="A2" i="21"/>
  <c r="A3" i="10"/>
  <c r="A2" i="19"/>
  <c r="A2" i="26"/>
  <c r="A2" i="17"/>
  <c r="A2" i="7"/>
  <c r="B2" i="20"/>
  <c r="C20" i="20"/>
  <c r="E13" i="26"/>
  <c r="E14" i="26"/>
  <c r="E15" i="26"/>
  <c r="E16" i="26"/>
  <c r="E17" i="26"/>
  <c r="E18" i="26"/>
  <c r="E19" i="26"/>
  <c r="E20" i="26"/>
  <c r="E21" i="26"/>
  <c r="E22" i="26"/>
  <c r="E23" i="26"/>
  <c r="E24" i="26"/>
  <c r="E25" i="26"/>
  <c r="D4" i="32"/>
  <c r="M4" i="32" s="1"/>
  <c r="D5" i="32"/>
  <c r="I5" i="32" s="1"/>
  <c r="D6" i="32"/>
  <c r="L6" i="32" s="1"/>
  <c r="D7" i="32"/>
  <c r="J7" i="32" s="1"/>
  <c r="D8" i="32"/>
  <c r="F8" i="32" s="1"/>
  <c r="D9" i="32"/>
  <c r="J9" i="32" s="1"/>
  <c r="D10" i="32"/>
  <c r="F10" i="32" s="1"/>
  <c r="D11" i="32"/>
  <c r="Z11" i="32" s="1"/>
  <c r="D12" i="32"/>
  <c r="H12" i="32" s="1"/>
  <c r="D13" i="32"/>
  <c r="M13" i="32" s="1"/>
  <c r="D14" i="32"/>
  <c r="D15" i="32"/>
  <c r="Z15" i="32" s="1"/>
  <c r="D16" i="32"/>
  <c r="F16" i="32" s="1"/>
  <c r="D17" i="32"/>
  <c r="H17" i="32" s="1"/>
  <c r="D18" i="32"/>
  <c r="G18" i="32" s="1"/>
  <c r="D19" i="32"/>
  <c r="F19" i="32" s="1"/>
  <c r="D20" i="32"/>
  <c r="K20" i="32" s="1"/>
  <c r="D21" i="32"/>
  <c r="J21" i="32" s="1"/>
  <c r="D22" i="32"/>
  <c r="D23" i="32"/>
  <c r="J23" i="32" s="1"/>
  <c r="D24" i="32"/>
  <c r="D25" i="32"/>
  <c r="M25" i="32" s="1"/>
  <c r="D3" i="32"/>
  <c r="I3" i="32" s="1"/>
  <c r="L23" i="32"/>
  <c r="B6" i="7"/>
  <c r="B5" i="7"/>
  <c r="F22" i="29"/>
  <c r="F6" i="29" s="1"/>
  <c r="C32" i="20" s="1"/>
  <c r="F14" i="29"/>
  <c r="E6" i="29" s="1"/>
  <c r="F7" i="29"/>
  <c r="D6" i="29" s="1"/>
  <c r="Y7" i="26"/>
  <c r="Y8" i="26"/>
  <c r="Y9" i="26"/>
  <c r="Y10" i="26"/>
  <c r="Y11" i="26"/>
  <c r="Y12" i="26"/>
  <c r="Y13" i="26"/>
  <c r="Y14" i="26"/>
  <c r="Y15" i="26"/>
  <c r="Y16" i="26"/>
  <c r="Y17" i="26"/>
  <c r="Y18" i="26"/>
  <c r="Y19" i="26"/>
  <c r="Y20" i="26"/>
  <c r="Y21" i="26"/>
  <c r="Y22" i="26"/>
  <c r="Y23" i="26"/>
  <c r="Y24" i="26"/>
  <c r="Y25" i="26"/>
  <c r="C22" i="20"/>
  <c r="L13" i="32"/>
  <c r="I13" i="32"/>
  <c r="G14" i="32"/>
  <c r="M5" i="32"/>
  <c r="G15" i="32"/>
  <c r="I11" i="32"/>
  <c r="K25" i="32"/>
  <c r="I17" i="32"/>
  <c r="G22" i="32"/>
  <c r="K4" i="32"/>
  <c r="L4" i="32"/>
  <c r="Z4" i="32"/>
  <c r="K11" i="32"/>
  <c r="M14" i="32"/>
  <c r="P14" i="32" s="1"/>
  <c r="J17" i="32"/>
  <c r="I4" i="32"/>
  <c r="L15" i="32"/>
  <c r="H13" i="32"/>
  <c r="K13" i="32"/>
  <c r="I25" i="32"/>
  <c r="F4" i="32"/>
  <c r="J10" i="32"/>
  <c r="H15" i="32"/>
  <c r="I15" i="32"/>
  <c r="Z13" i="32"/>
  <c r="H4" i="32"/>
  <c r="F15" i="32"/>
  <c r="J15" i="32"/>
  <c r="S15" i="32" s="1"/>
  <c r="K15" i="32"/>
  <c r="J4" i="32"/>
  <c r="G4" i="32"/>
  <c r="M15" i="32"/>
  <c r="F13" i="32"/>
  <c r="M17" i="32"/>
  <c r="F17" i="32"/>
  <c r="L17" i="32"/>
  <c r="I14" i="32"/>
  <c r="I24" i="32"/>
  <c r="R24" i="32" s="1"/>
  <c r="H24" i="32"/>
  <c r="F24" i="32"/>
  <c r="K24" i="32"/>
  <c r="M24" i="32"/>
  <c r="N24" i="32" s="1"/>
  <c r="Z24" i="32"/>
  <c r="J24" i="32"/>
  <c r="S24" i="32" s="1"/>
  <c r="K16" i="32"/>
  <c r="J16" i="32"/>
  <c r="I16" i="32"/>
  <c r="Z16" i="32"/>
  <c r="L16" i="32"/>
  <c r="H16" i="32"/>
  <c r="L24" i="32"/>
  <c r="U24" i="32" s="1"/>
  <c r="G16" i="32"/>
  <c r="I18" i="32"/>
  <c r="K10" i="32"/>
  <c r="G24" i="32"/>
  <c r="P24" i="32"/>
  <c r="Z20" i="32"/>
  <c r="L20" i="32"/>
  <c r="H20" i="32"/>
  <c r="I20" i="32"/>
  <c r="F20" i="32"/>
  <c r="M20" i="32"/>
  <c r="R20" i="32" s="1"/>
  <c r="F12" i="32"/>
  <c r="K22" i="32"/>
  <c r="Z22" i="32"/>
  <c r="I22" i="32"/>
  <c r="L22" i="32"/>
  <c r="J22" i="32"/>
  <c r="M22" i="32"/>
  <c r="S22" i="32" s="1"/>
  <c r="H22" i="32"/>
  <c r="F22" i="32"/>
  <c r="O22" i="32" s="1"/>
  <c r="L14" i="32"/>
  <c r="J14" i="32"/>
  <c r="F14" i="32"/>
  <c r="H14" i="32"/>
  <c r="K14" i="32"/>
  <c r="Z14" i="32"/>
  <c r="L5" i="32"/>
  <c r="M11" i="32"/>
  <c r="Q11" i="32" s="1"/>
  <c r="H11" i="32"/>
  <c r="J11" i="32"/>
  <c r="L11" i="32"/>
  <c r="U11" i="32" s="1"/>
  <c r="F11" i="32"/>
  <c r="O11" i="32"/>
  <c r="G11" i="32"/>
  <c r="T11" i="32"/>
  <c r="R11" i="32"/>
  <c r="K12" i="32"/>
  <c r="I12" i="32"/>
  <c r="F3" i="32"/>
  <c r="Q15" i="32"/>
  <c r="J13" i="32"/>
  <c r="I23" i="32"/>
  <c r="N22" i="32"/>
  <c r="P15" i="32"/>
  <c r="Z12" i="32"/>
  <c r="L12" i="32"/>
  <c r="G13" i="32"/>
  <c r="U22" i="32"/>
  <c r="T15" i="32"/>
  <c r="G12" i="32"/>
  <c r="R15" i="32"/>
  <c r="H23" i="32"/>
  <c r="J12" i="32"/>
  <c r="M12" i="32"/>
  <c r="Q12" i="32" s="1"/>
  <c r="L3" i="32"/>
  <c r="K23" i="32"/>
  <c r="Z3" i="32"/>
  <c r="Z23" i="32"/>
  <c r="G23" i="32"/>
  <c r="T22" i="32"/>
  <c r="N15" i="32"/>
  <c r="F23" i="32"/>
  <c r="M19" i="32" l="1"/>
  <c r="N19" i="32" s="1"/>
  <c r="H18" i="32"/>
  <c r="F18" i="32"/>
  <c r="Z19" i="32"/>
  <c r="U14" i="32"/>
  <c r="K19" i="32"/>
  <c r="L7" i="32"/>
  <c r="P22" i="32"/>
  <c r="V22" i="32" s="1"/>
  <c r="W22" i="32" s="1"/>
  <c r="X22" i="32" s="1"/>
  <c r="Y22" i="32" s="1"/>
  <c r="AA22" i="32" s="1"/>
  <c r="Q22" i="32"/>
  <c r="M6" i="32"/>
  <c r="G19" i="32"/>
  <c r="P19" i="32" s="1"/>
  <c r="H6" i="32"/>
  <c r="Z6" i="32"/>
  <c r="S11" i="32"/>
  <c r="N11" i="32"/>
  <c r="M7" i="32"/>
  <c r="F6" i="32"/>
  <c r="R22" i="32"/>
  <c r="J6" i="32"/>
  <c r="L18" i="32"/>
  <c r="K6" i="32"/>
  <c r="T5" i="32"/>
  <c r="I6" i="32"/>
  <c r="U17" i="32"/>
  <c r="Z21" i="32"/>
  <c r="M21" i="32"/>
  <c r="U15" i="32"/>
  <c r="I21" i="32"/>
  <c r="H21" i="32"/>
  <c r="Q21" i="32" s="1"/>
  <c r="L21" i="32"/>
  <c r="L8" i="32"/>
  <c r="G7" i="32"/>
  <c r="O7" i="32" s="1"/>
  <c r="J25" i="32"/>
  <c r="S25" i="32" s="1"/>
  <c r="H25" i="32"/>
  <c r="Q25" i="32" s="1"/>
  <c r="Q6" i="32"/>
  <c r="T6" i="32"/>
  <c r="U6" i="32"/>
  <c r="G5" i="32"/>
  <c r="J5" i="32"/>
  <c r="Q5" i="32"/>
  <c r="F5" i="32"/>
  <c r="O5" i="32" s="1"/>
  <c r="K5" i="32"/>
  <c r="H5" i="32"/>
  <c r="Z5" i="32"/>
  <c r="R25" i="32"/>
  <c r="T25" i="32"/>
  <c r="N25" i="32"/>
  <c r="O19" i="32"/>
  <c r="K3" i="32"/>
  <c r="I9" i="32"/>
  <c r="G10" i="32"/>
  <c r="M8" i="32"/>
  <c r="L9" i="32"/>
  <c r="R17" i="32"/>
  <c r="Z8" i="32"/>
  <c r="K7" i="32"/>
  <c r="S7" i="32" s="1"/>
  <c r="T14" i="32"/>
  <c r="J20" i="32"/>
  <c r="S20" i="32" s="1"/>
  <c r="M10" i="32"/>
  <c r="T24" i="32"/>
  <c r="Z9" i="32"/>
  <c r="F25" i="32"/>
  <c r="O25" i="32" s="1"/>
  <c r="G25" i="32"/>
  <c r="P25" i="32" s="1"/>
  <c r="L19" i="32"/>
  <c r="U19" i="32" s="1"/>
  <c r="F9" i="32"/>
  <c r="H10" i="32"/>
  <c r="Q10" i="32" s="1"/>
  <c r="T12" i="32"/>
  <c r="T20" i="32"/>
  <c r="K18" i="32"/>
  <c r="O12" i="32"/>
  <c r="I8" i="32"/>
  <c r="G3" i="32"/>
  <c r="Z7" i="32"/>
  <c r="H9" i="32"/>
  <c r="M18" i="32"/>
  <c r="T19" i="32"/>
  <c r="J18" i="32"/>
  <c r="S18" i="32" s="1"/>
  <c r="S21" i="32"/>
  <c r="H19" i="32"/>
  <c r="Q19" i="32" s="1"/>
  <c r="K9" i="32"/>
  <c r="U20" i="32"/>
  <c r="H8" i="32"/>
  <c r="O14" i="32"/>
  <c r="U21" i="32"/>
  <c r="N20" i="32"/>
  <c r="Q24" i="32"/>
  <c r="F7" i="32"/>
  <c r="N7" i="32" s="1"/>
  <c r="J8" i="32"/>
  <c r="G9" i="32"/>
  <c r="O15" i="32"/>
  <c r="V15" i="32" s="1"/>
  <c r="W15" i="32" s="1"/>
  <c r="X15" i="32" s="1"/>
  <c r="Y15" i="32" s="1"/>
  <c r="AA15" i="32" s="1"/>
  <c r="Z18" i="32"/>
  <c r="M16" i="32"/>
  <c r="S16" i="32" s="1"/>
  <c r="N14" i="32"/>
  <c r="Z25" i="32"/>
  <c r="G6" i="32"/>
  <c r="O6" i="32" s="1"/>
  <c r="L25" i="32"/>
  <c r="U25" i="32" s="1"/>
  <c r="G20" i="32"/>
  <c r="O20" i="32"/>
  <c r="G8" i="32"/>
  <c r="J3" i="32"/>
  <c r="M9" i="32"/>
  <c r="K8" i="32"/>
  <c r="U5" i="32"/>
  <c r="S14" i="32"/>
  <c r="L10" i="32"/>
  <c r="H7" i="32"/>
  <c r="I10" i="32"/>
  <c r="S5" i="32"/>
  <c r="Z10" i="32"/>
  <c r="I7" i="32"/>
  <c r="R7" i="32" s="1"/>
  <c r="P6" i="32"/>
  <c r="I19" i="32"/>
  <c r="R19" i="32" s="1"/>
  <c r="J19" i="32"/>
  <c r="S19" i="32" s="1"/>
  <c r="Q20" i="32"/>
  <c r="M3" i="32"/>
  <c r="T3" i="32" s="1"/>
  <c r="P5" i="32"/>
  <c r="P11" i="32"/>
  <c r="V11" i="32" s="1"/>
  <c r="W11" i="32" s="1"/>
  <c r="X11" i="32" s="1"/>
  <c r="Y11" i="32" s="1"/>
  <c r="AA11" i="32" s="1"/>
  <c r="H3" i="32"/>
  <c r="C30" i="20"/>
  <c r="A6" i="29"/>
  <c r="E29" i="29" s="1"/>
  <c r="F29" i="29" s="1"/>
  <c r="C31" i="20"/>
  <c r="N13" i="32"/>
  <c r="R13" i="32"/>
  <c r="S13" i="32"/>
  <c r="O13" i="32"/>
  <c r="U13" i="32"/>
  <c r="Q13" i="32"/>
  <c r="T13" i="32"/>
  <c r="P13" i="32"/>
  <c r="Q4" i="32"/>
  <c r="S4" i="32"/>
  <c r="T4" i="32"/>
  <c r="R4" i="32"/>
  <c r="N4" i="32"/>
  <c r="O4" i="32"/>
  <c r="P4" i="32"/>
  <c r="U4" i="32"/>
  <c r="S12" i="32"/>
  <c r="P12" i="32"/>
  <c r="K17" i="32"/>
  <c r="G17" i="32"/>
  <c r="P17" i="32" s="1"/>
  <c r="M23" i="32"/>
  <c r="G21" i="32"/>
  <c r="K21" i="32"/>
  <c r="T21" i="32" s="1"/>
  <c r="F21" i="32"/>
  <c r="O21" i="32" s="1"/>
  <c r="R5" i="32"/>
  <c r="P21" i="32"/>
  <c r="S17" i="32"/>
  <c r="Z17" i="32"/>
  <c r="N12" i="32"/>
  <c r="R12" i="32"/>
  <c r="O24" i="32"/>
  <c r="V24" i="32" s="1"/>
  <c r="Q17" i="32"/>
  <c r="P20" i="32"/>
  <c r="U12" i="32"/>
  <c r="T10" i="32"/>
  <c r="U7" i="32"/>
  <c r="T7" i="32"/>
  <c r="Q14" i="32"/>
  <c r="O17" i="32"/>
  <c r="R14" i="32"/>
  <c r="N17" i="32"/>
  <c r="T17" i="32"/>
  <c r="N6" i="32" l="1"/>
  <c r="S6" i="32"/>
  <c r="R6" i="32"/>
  <c r="V6" i="32" s="1"/>
  <c r="W6" i="32" s="1"/>
  <c r="X6" i="32" s="1"/>
  <c r="Y6" i="32" s="1"/>
  <c r="AA6" i="32" s="1"/>
  <c r="E10" i="26" s="1"/>
  <c r="O8" i="32"/>
  <c r="V20" i="32"/>
  <c r="T18" i="32"/>
  <c r="V14" i="32"/>
  <c r="W14" i="32" s="1"/>
  <c r="X14" i="32" s="1"/>
  <c r="Y14" i="32" s="1"/>
  <c r="AA14" i="32" s="1"/>
  <c r="R21" i="32"/>
  <c r="N21" i="32"/>
  <c r="V21" i="32" s="1"/>
  <c r="P8" i="32"/>
  <c r="Q7" i="32"/>
  <c r="P7" i="32"/>
  <c r="E28" i="29"/>
  <c r="F28" i="29" s="1"/>
  <c r="N5" i="32"/>
  <c r="V5" i="32" s="1"/>
  <c r="V25" i="32"/>
  <c r="W25" i="32" s="1"/>
  <c r="V19" i="32"/>
  <c r="O18" i="32"/>
  <c r="R3" i="32"/>
  <c r="T16" i="32"/>
  <c r="S3" i="32"/>
  <c r="R16" i="32"/>
  <c r="O3" i="32"/>
  <c r="Q3" i="32"/>
  <c r="U3" i="32"/>
  <c r="N10" i="32"/>
  <c r="S10" i="32"/>
  <c r="R10" i="32"/>
  <c r="U10" i="32"/>
  <c r="P10" i="32"/>
  <c r="O10" i="32"/>
  <c r="N18" i="32"/>
  <c r="S9" i="32"/>
  <c r="R9" i="32"/>
  <c r="U9" i="32"/>
  <c r="P9" i="32"/>
  <c r="N9" i="32"/>
  <c r="O9" i="32"/>
  <c r="T9" i="32"/>
  <c r="N3" i="32"/>
  <c r="R18" i="32"/>
  <c r="P18" i="32"/>
  <c r="U18" i="32"/>
  <c r="Q18" i="32"/>
  <c r="Q9" i="32"/>
  <c r="Q8" i="32"/>
  <c r="O16" i="32"/>
  <c r="N16" i="32"/>
  <c r="Q16" i="32"/>
  <c r="P16" i="32"/>
  <c r="U16" i="32"/>
  <c r="R8" i="32"/>
  <c r="T8" i="32"/>
  <c r="S8" i="32"/>
  <c r="U8" i="32"/>
  <c r="N8" i="32"/>
  <c r="P3" i="32"/>
  <c r="W24" i="32"/>
  <c r="X24" i="32" s="1"/>
  <c r="Y24" i="32" s="1"/>
  <c r="AA24" i="32" s="1"/>
  <c r="W20" i="32"/>
  <c r="X20" i="32" s="1"/>
  <c r="Y20" i="32" s="1"/>
  <c r="AA20" i="32" s="1"/>
  <c r="V12" i="32"/>
  <c r="U23" i="32"/>
  <c r="P23" i="32"/>
  <c r="Q23" i="32"/>
  <c r="S23" i="32"/>
  <c r="T23" i="32"/>
  <c r="R23" i="32"/>
  <c r="N23" i="32"/>
  <c r="O23" i="32"/>
  <c r="V4" i="32"/>
  <c r="V13" i="32"/>
  <c r="C29" i="20"/>
  <c r="C33" i="20" s="1"/>
  <c r="V17" i="32"/>
  <c r="E31" i="29"/>
  <c r="F31" i="29" s="1"/>
  <c r="C25" i="20"/>
  <c r="E30" i="29"/>
  <c r="F30" i="29" s="1"/>
  <c r="V7" i="32" l="1"/>
  <c r="W7" i="32" s="1"/>
  <c r="X7" i="32" s="1"/>
  <c r="Y7" i="32" s="1"/>
  <c r="AA7" i="32" s="1"/>
  <c r="E11" i="26" s="1"/>
  <c r="V10" i="32"/>
  <c r="W10" i="32" s="1"/>
  <c r="X10" i="32" s="1"/>
  <c r="Y10" i="32" s="1"/>
  <c r="AA10" i="32" s="1"/>
  <c r="V8" i="32"/>
  <c r="W8" i="32" s="1"/>
  <c r="X8" i="32" s="1"/>
  <c r="Y8" i="32" s="1"/>
  <c r="AA8" i="32" s="1"/>
  <c r="E12" i="26" s="1"/>
  <c r="W5" i="32"/>
  <c r="X5" i="32" s="1"/>
  <c r="Y5" i="32" s="1"/>
  <c r="AA5" i="32" s="1"/>
  <c r="E9" i="26" s="1"/>
  <c r="V3" i="32"/>
  <c r="V16" i="32"/>
  <c r="W16" i="32" s="1"/>
  <c r="X16" i="32" s="1"/>
  <c r="Y16" i="32" s="1"/>
  <c r="AA16" i="32" s="1"/>
  <c r="V9" i="32"/>
  <c r="W9" i="32" s="1"/>
  <c r="X9" i="32" s="1"/>
  <c r="Y9" i="32" s="1"/>
  <c r="AA9" i="32" s="1"/>
  <c r="X25" i="32"/>
  <c r="Y25" i="32" s="1"/>
  <c r="AA25" i="32" s="1"/>
  <c r="V18" i="32"/>
  <c r="W19" i="32"/>
  <c r="X19" i="32" s="1"/>
  <c r="Y19" i="32" s="1"/>
  <c r="AA19" i="32" s="1"/>
  <c r="W3" i="32"/>
  <c r="X3" i="32" s="1"/>
  <c r="Y3" i="32" s="1"/>
  <c r="AA3" i="32" s="1"/>
  <c r="E7" i="26" s="1"/>
  <c r="W4" i="32"/>
  <c r="X4" i="32" s="1"/>
  <c r="Y4" i="32" s="1"/>
  <c r="AA4" i="32" s="1"/>
  <c r="E8" i="26" s="1"/>
  <c r="W21" i="32"/>
  <c r="X21" i="32" s="1"/>
  <c r="Y21" i="32" s="1"/>
  <c r="AA21" i="32" s="1"/>
  <c r="W12" i="32"/>
  <c r="X12" i="32" s="1"/>
  <c r="Y12" i="32" s="1"/>
  <c r="AA12" i="32" s="1"/>
  <c r="V23" i="32"/>
  <c r="W17" i="32"/>
  <c r="X17" i="32" s="1"/>
  <c r="Y17" i="32" s="1"/>
  <c r="AA17" i="32" s="1"/>
  <c r="W13" i="32"/>
  <c r="X13" i="32" s="1"/>
  <c r="Y13" i="32" s="1"/>
  <c r="AA13" i="32" s="1"/>
  <c r="W18" i="32" l="1"/>
  <c r="X18" i="32" s="1"/>
  <c r="Y18" i="32" s="1"/>
  <c r="AA18" i="32" s="1"/>
  <c r="W23" i="32"/>
  <c r="X23" i="32"/>
  <c r="Y23" i="32" s="1"/>
  <c r="AA23" i="3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Familia Reyes</author>
    <author>loreto.ortuzar</author>
    <author>Joel Espinosa Sepulveda</author>
    <author>Cristian Reyes</author>
  </authors>
  <commentList>
    <comment ref="C5" authorId="0" shapeId="0" xr:uid="{00000000-0006-0000-0700-000001000000}">
      <text>
        <r>
          <rPr>
            <b/>
            <sz val="9"/>
            <color indexed="81"/>
            <rFont val="Tahoma"/>
            <family val="2"/>
          </rPr>
          <t>Columna opcional. Si corresponde elimine antes de publicar.</t>
        </r>
      </text>
    </comment>
    <comment ref="D5" authorId="1" shapeId="0" xr:uid="{00000000-0006-0000-0700-000002000000}">
      <text>
        <r>
          <rPr>
            <sz val="9"/>
            <color indexed="8"/>
            <rFont val="Tahoma"/>
            <family val="2"/>
          </rPr>
          <t>Se debe registrar RUT por cada servicio.</t>
        </r>
      </text>
    </comment>
    <comment ref="I5" authorId="2" shapeId="0" xr:uid="{00000000-0006-0000-0700-000003000000}">
      <text>
        <r>
          <rPr>
            <sz val="9"/>
            <color indexed="8"/>
            <rFont val="Tahoma"/>
            <family val="2"/>
          </rPr>
          <t>Revisar lo que indican las bases en esta materia y adjuntar, según correesponda,   todos los verificadores tales como: certificado de título, certificados de capacitación y currículo de cada miembro del equipo propuesto.</t>
        </r>
      </text>
    </comment>
    <comment ref="J5" authorId="3" shapeId="0" xr:uid="{00000000-0006-0000-0700-000004000000}">
      <text>
        <r>
          <rPr>
            <sz val="9"/>
            <color indexed="81"/>
            <rFont val="Tahoma"/>
            <family val="2"/>
          </rPr>
          <t>Revisar lo que indican las bases en esta materia y adjuntar, según correesponda,   todos los verificadores.</t>
        </r>
      </text>
    </comment>
    <comment ref="Y5" authorId="3" shapeId="0" xr:uid="{00000000-0006-0000-0700-000005000000}">
      <text>
        <r>
          <rPr>
            <sz val="9"/>
            <color indexed="81"/>
            <rFont val="Tahoma"/>
            <family val="2"/>
          </rPr>
          <t xml:space="preserve">
Revisar lo indicado en bases. Para que, lo registrado en esta hoja, se ajuste a lo solciitado.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loreto.ortuzar</author>
    <author>Cristian Reyes</author>
  </authors>
  <commentList>
    <comment ref="D5" authorId="0" shapeId="0" xr:uid="{00000000-0006-0000-0800-000001000000}">
      <text>
        <r>
          <rPr>
            <sz val="9"/>
            <color indexed="8"/>
            <rFont val="Tahoma"/>
            <family val="2"/>
          </rPr>
          <t xml:space="preserve">Cohesión social, emprendimiento, agrícola, etc. </t>
        </r>
      </text>
    </comment>
    <comment ref="E5" authorId="1" shapeId="0" xr:uid="{00000000-0006-0000-0800-000002000000}">
      <text>
        <r>
          <rPr>
            <b/>
            <sz val="9"/>
            <color indexed="8"/>
            <rFont val="Tahoma"/>
            <family val="2"/>
          </rPr>
          <t xml:space="preserve">Obs: 
</t>
        </r>
        <r>
          <rPr>
            <sz val="9"/>
            <color indexed="8"/>
            <rFont val="Tahoma"/>
            <family val="2"/>
          </rPr>
          <t>Caracterice brevemente</t>
        </r>
      </text>
    </comment>
    <comment ref="A22" authorId="1" shapeId="0" xr:uid="{00000000-0006-0000-0800-000003000000}">
      <text>
        <r>
          <rPr>
            <b/>
            <sz val="9"/>
            <color indexed="8"/>
            <rFont val="Tahoma"/>
            <family val="2"/>
          </rPr>
          <t>Estas filas (de la 20 a la 25)  es opcional en el caso de los programas:
1. Emprendamos Semilla
Oculte las filas en el caso de no utilizar.
Elimine este comentario antes de publicar.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isabel.araya</author>
    <author>Cristian Reyes</author>
    <author>Joel Espinosa Sepulveda</author>
  </authors>
  <commentList>
    <comment ref="A4" authorId="0" shapeId="0" xr:uid="{00000000-0006-0000-0900-000001000000}">
      <text>
        <r>
          <rPr>
            <sz val="11"/>
            <color indexed="8"/>
            <rFont val="Tahoma"/>
            <family val="2"/>
          </rPr>
          <t>Defina presupuesto según Bases de licitación. Verifique que los  porcentajes por ítem esten correctamente establecidos.</t>
        </r>
      </text>
    </comment>
    <comment ref="F7" authorId="0" shapeId="0" xr:uid="{00000000-0006-0000-0900-000002000000}">
      <text>
        <r>
          <rPr>
            <sz val="12"/>
            <color indexed="8"/>
            <rFont val="Arial Narrow"/>
            <family val="2"/>
          </rPr>
          <t xml:space="preserve">Valorice los ítems de inversión directa.
</t>
        </r>
      </text>
    </comment>
    <comment ref="A12" authorId="1" shapeId="0" xr:uid="{00000000-0006-0000-0900-000003000000}">
      <text>
        <r>
          <rPr>
            <b/>
            <sz val="9"/>
            <color indexed="8"/>
            <rFont val="Tahoma"/>
            <family val="2"/>
          </rPr>
          <t xml:space="preserve">Esta fila es opcional en el caso de los programas:
</t>
        </r>
        <r>
          <rPr>
            <b/>
            <sz val="9"/>
            <color indexed="8"/>
            <rFont val="Tahoma"/>
            <family val="2"/>
          </rPr>
          <t xml:space="preserve">
</t>
        </r>
        <r>
          <rPr>
            <b/>
            <sz val="9"/>
            <color indexed="8"/>
            <rFont val="Tahoma"/>
            <family val="2"/>
          </rPr>
          <t xml:space="preserve">1. APL
</t>
        </r>
        <r>
          <rPr>
            <b/>
            <sz val="9"/>
            <color indexed="8"/>
            <rFont val="Tahoma"/>
            <family val="2"/>
          </rPr>
          <t xml:space="preserve">
</t>
        </r>
        <r>
          <rPr>
            <b/>
            <sz val="9"/>
            <color indexed="8"/>
            <rFont val="Tahoma"/>
            <family val="2"/>
          </rPr>
          <t xml:space="preserve">Oculte en el caso de no utilizar.
</t>
        </r>
        <r>
          <rPr>
            <b/>
            <sz val="9"/>
            <color indexed="8"/>
            <rFont val="Tahoma"/>
            <family val="2"/>
          </rPr>
          <t>Elimine este comentario antes de publicar.</t>
        </r>
      </text>
    </comment>
    <comment ref="A13" authorId="2" shapeId="0" xr:uid="{00000000-0006-0000-0900-000004000000}">
      <text>
        <r>
          <rPr>
            <sz val="10"/>
            <color indexed="8"/>
            <rFont val="Tahoma"/>
            <family val="2"/>
          </rPr>
          <t xml:space="preserve">Para Emprendamos este item se activa cuando en las bases de licitación se define la realización de ferias, rondas de negocio o similar como parte del desarrollo del proyecto. En caso contrario, eliminar esta fila.
</t>
        </r>
      </text>
    </comment>
    <comment ref="F14" authorId="0" shapeId="0" xr:uid="{00000000-0006-0000-0900-000005000000}">
      <text>
        <r>
          <rPr>
            <sz val="12"/>
            <color indexed="8"/>
            <rFont val="Arial Narrow"/>
            <family val="2"/>
          </rPr>
          <t xml:space="preserve">Valorice los itemes de Gastos de Administración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Joel Espinosa Sepulveda</author>
  </authors>
  <commentList>
    <comment ref="E7" authorId="0" shapeId="0" xr:uid="{00000000-0006-0000-0A00-000001000000}">
      <text>
        <r>
          <rPr>
            <sz val="9"/>
            <color indexed="8"/>
            <rFont val="Tahoma"/>
            <family val="2"/>
          </rPr>
          <t>"Valor agregado  e Innovación" No aplica para Educación Financiera. No olvide eliminar este comentario</t>
        </r>
      </text>
    </comment>
  </commentList>
</comments>
</file>

<file path=xl/sharedStrings.xml><?xml version="1.0" encoding="utf-8"?>
<sst xmlns="http://schemas.openxmlformats.org/spreadsheetml/2006/main" count="622" uniqueCount="432">
  <si>
    <t>Región</t>
  </si>
  <si>
    <t>N°</t>
  </si>
  <si>
    <t>Nombre del proyecto</t>
  </si>
  <si>
    <t xml:space="preserve">Monto </t>
  </si>
  <si>
    <t>FORMULARIO DE PRESENTACION DE PROPUESTA - EJECUTORES INTERMEDIARIOS</t>
  </si>
  <si>
    <t>Meses</t>
  </si>
  <si>
    <t>Nombre</t>
  </si>
  <si>
    <t>Cargo</t>
  </si>
  <si>
    <t>Teléfono</t>
  </si>
  <si>
    <t>E-mail</t>
  </si>
  <si>
    <t>Localidad o comuna/s</t>
  </si>
  <si>
    <t>TARAPACA</t>
  </si>
  <si>
    <t>ANTOFAGASTA</t>
  </si>
  <si>
    <t>ATACAMA</t>
  </si>
  <si>
    <t>COQUIMBO</t>
  </si>
  <si>
    <t>VALPARAISO</t>
  </si>
  <si>
    <t>OHIGGINS</t>
  </si>
  <si>
    <t>BIO BIO</t>
  </si>
  <si>
    <t>LA ARAUCANIA</t>
  </si>
  <si>
    <t>LOS LAGOS</t>
  </si>
  <si>
    <t>AYSEN</t>
  </si>
  <si>
    <t>MAGALLANES Y ANTARTIDA CHILENA</t>
  </si>
  <si>
    <t>METROPOLITANA</t>
  </si>
  <si>
    <t>LOS RIOS</t>
  </si>
  <si>
    <t>ARICA Y PARINACOTA</t>
  </si>
  <si>
    <t>RUT del proponente</t>
  </si>
  <si>
    <t xml:space="preserve">RUT representante legal </t>
  </si>
  <si>
    <t>Ámbito</t>
  </si>
  <si>
    <t>Nombre Actividad, Producto o Resultado según corresponda</t>
  </si>
  <si>
    <t>CATEGORÍA DE INVERSIÓN DIRECTA</t>
  </si>
  <si>
    <t>CATEGORÍA GASTOS DE ADMINISTRACIÓN</t>
  </si>
  <si>
    <t>CATEGORÍA GASTOS DE SOSTENIMIENTO</t>
  </si>
  <si>
    <t>Nombre de la actividad(es) (máximo 2 líneas c/u)</t>
  </si>
  <si>
    <t>CATEGORÍA DE INVERSION DIRECTA</t>
  </si>
  <si>
    <t>Breve descripción (n°,marca,tipo, otros)</t>
  </si>
  <si>
    <t xml:space="preserve">Promedio de Horas Mensuales (Por Servicio)
</t>
  </si>
  <si>
    <t>3.2. Equipamiento e insumos (otros materiales de apoyo)</t>
  </si>
  <si>
    <t>Tipo de equipo/herramienta/ insumo/otro</t>
  </si>
  <si>
    <t>Titulo profesional o técnico</t>
  </si>
  <si>
    <t>4. Recursos humanos para la ejecución de la propuesta</t>
  </si>
  <si>
    <t xml:space="preserve"> Tipo de usuarios/as</t>
  </si>
  <si>
    <t>$ Monto total solicitado a FOSIS</t>
  </si>
  <si>
    <t>$ Inversión directa</t>
  </si>
  <si>
    <t>$ Gastos  de administración</t>
  </si>
  <si>
    <t>$ Gastos de sostenimiento</t>
  </si>
  <si>
    <t>Especifique si es actividad, producto o resultado</t>
  </si>
  <si>
    <t xml:space="preserve"> Medio de difusión para la actividad, producto o resultado del proyecto</t>
  </si>
  <si>
    <t>Resultados esperados del mecanismo y medio de difusión</t>
  </si>
  <si>
    <t>Unidad territorial a la que postula:</t>
  </si>
  <si>
    <t>Nombre y breve descripción del(los) producto(s)</t>
  </si>
  <si>
    <t>CATEGORÍA DE GASTOS ASOCIADOS DE ADMINISTRACION</t>
  </si>
  <si>
    <t>FORMULARIO DE PRESENTACION DE PROPUESTA -EJECUTORES INTERMEDIARIOS</t>
  </si>
  <si>
    <t xml:space="preserve">3.1. Infraestructura para el desarrollo de las actividades </t>
  </si>
  <si>
    <t>Nombre completo de la propuesta</t>
  </si>
  <si>
    <t>1.1 Identificación propuesta y proponente</t>
  </si>
  <si>
    <t>2. Propuesta</t>
  </si>
  <si>
    <t>3. Infraestructura y equipamiento</t>
  </si>
  <si>
    <t>Mes 1</t>
  </si>
  <si>
    <t>Mes 2</t>
  </si>
  <si>
    <t>Mes 3</t>
  </si>
  <si>
    <t>Mes 4</t>
  </si>
  <si>
    <t>Mes 5</t>
  </si>
  <si>
    <t>Mes 6</t>
  </si>
  <si>
    <t>Mes 7</t>
  </si>
  <si>
    <t>Mes 8</t>
  </si>
  <si>
    <t>Mes 9</t>
  </si>
  <si>
    <t>Mes 10</t>
  </si>
  <si>
    <t>Mes 11</t>
  </si>
  <si>
    <t>Mes 12</t>
  </si>
  <si>
    <t>5. Experiencia institucional</t>
  </si>
  <si>
    <t>6. Presupuesto</t>
  </si>
  <si>
    <t>6.1 Presupuesto  (verifique las exigencias de bases de licitación en cuanto a % (porcentaje))</t>
  </si>
  <si>
    <t>7. Metodología</t>
  </si>
  <si>
    <t>8. Difusión de actividades, productos y resultados del proyecto</t>
  </si>
  <si>
    <t>Fecha estimada de ejecución 
(ejemplo: Mes 5)</t>
  </si>
  <si>
    <t>Nombre del territorio</t>
  </si>
  <si>
    <t>REGIONES</t>
  </si>
  <si>
    <t>Proponente</t>
  </si>
  <si>
    <t xml:space="preserve">Nombre o Razón Social </t>
  </si>
  <si>
    <t>Dirección</t>
  </si>
  <si>
    <t>Representante Legal</t>
  </si>
  <si>
    <t>Nombre Completo</t>
  </si>
  <si>
    <t>Coordinador del Proyecto</t>
  </si>
  <si>
    <t>Teléfono (fijo y celular)</t>
  </si>
  <si>
    <t>1.2 Datos de la propuesta</t>
  </si>
  <si>
    <t>Código de Licitación a la que postula</t>
  </si>
  <si>
    <t>Nombre de Licitación a la que postula</t>
  </si>
  <si>
    <t xml:space="preserve">Recursos de Inversión </t>
  </si>
  <si>
    <t>Recursos Humanos Profesionales y Técnico</t>
  </si>
  <si>
    <t>Subsidios a los Usuarios</t>
  </si>
  <si>
    <t>Materiales de Trabajo de los usuarios</t>
  </si>
  <si>
    <t>Recursos Humanos de Soporte al Proyecto</t>
  </si>
  <si>
    <t>Infraestuctura</t>
  </si>
  <si>
    <t>Material Consumible</t>
  </si>
  <si>
    <t>Comunicación y Difusión</t>
  </si>
  <si>
    <t>Otros de Administración</t>
  </si>
  <si>
    <t>Gastos de Sostenimiento</t>
  </si>
  <si>
    <t>Cantidad de meses de ejecución</t>
  </si>
  <si>
    <t xml:space="preserve">Transporte  </t>
  </si>
  <si>
    <t>Cuidado Infantil</t>
  </si>
  <si>
    <t>Especifique la sumatoria de horas que trabajará durante el mes</t>
  </si>
  <si>
    <t>Programa FOSIS u Otra Institución</t>
  </si>
  <si>
    <t>SOLICITADO POR BASES DE LICITACIÒN</t>
  </si>
  <si>
    <t>GASTOS DE INVERSIÓN DIRECTA</t>
  </si>
  <si>
    <t>GASTOS DE ADMINISTRACIÓN</t>
  </si>
  <si>
    <t>PRESENTADO POR PROPONENTE</t>
  </si>
  <si>
    <t>VERIFICACIÓN</t>
  </si>
  <si>
    <t>%</t>
  </si>
  <si>
    <t>% MINIMO</t>
  </si>
  <si>
    <t>% MAXIMO</t>
  </si>
  <si>
    <t>GASTOS DE SOSTENIMIENTO</t>
  </si>
  <si>
    <t>ÍTEM DE COMUNICACIÓN Y DIFUSIÓN</t>
  </si>
  <si>
    <t>VERIFICADOR DE ESTRUCTURA PRESUPUESTARIA</t>
  </si>
  <si>
    <t>Comuna y/o Provincia</t>
  </si>
  <si>
    <t>N° de beneficiarios directos</t>
  </si>
  <si>
    <t>Función dentro del proyecto (si una persona ejerce  más de una función debe indicarlas por separado en líneas distintas)</t>
  </si>
  <si>
    <t>N° meses de duración de la ejecución del proyecto</t>
  </si>
  <si>
    <t>Monto de Honorario Mensual ($)</t>
  </si>
  <si>
    <t>¿Qué actividad propone realizar y con quién ?</t>
  </si>
  <si>
    <t>ÑUBLE</t>
  </si>
  <si>
    <t>SELECCIONE EL PROGRAMA DE LA LICITACIÓN</t>
  </si>
  <si>
    <t>CUPOS TERRITORIALES</t>
  </si>
  <si>
    <t>COMUNAS DEL TERRITORIO</t>
  </si>
  <si>
    <t>SELECCIONE REGIÓN</t>
  </si>
  <si>
    <t>UD. ESTÁ POSTULANDO AL PROGRAMA:</t>
  </si>
  <si>
    <t>Monto Total a Financiar</t>
  </si>
  <si>
    <t>Ocultar esta pestaña una vez ingresado los datos</t>
  </si>
  <si>
    <t>PARAMETRIZACIÓN REGIONAL</t>
  </si>
  <si>
    <t>PROGRAMAS</t>
  </si>
  <si>
    <t>PLAZOS PARA LA EJECUCIÓN (meses)</t>
  </si>
  <si>
    <t>TERRITORIO</t>
  </si>
  <si>
    <t>Arriendo de Infraestructura y Equipamiento</t>
  </si>
  <si>
    <t>INVERSION TERRITORIO
($)</t>
  </si>
  <si>
    <t xml:space="preserve">1. Ficha Resumen Propuesta </t>
  </si>
  <si>
    <t>Es fundamental completar todos los campos de esta pestaña. En caso de presentar la propuesta presencialmente, esta hoja se debe imprimir y adherir como portada en el sobre de presentación</t>
  </si>
  <si>
    <t>ROLES</t>
  </si>
  <si>
    <t>Apoyo Administrativo</t>
  </si>
  <si>
    <t>OBJETIVO GENERAL</t>
  </si>
  <si>
    <t>OBJETIVOS ESPECÍFICOS</t>
  </si>
  <si>
    <t>Primer Apellido</t>
  </si>
  <si>
    <t>Segundo Apellido</t>
  </si>
  <si>
    <t>DIG</t>
  </si>
  <si>
    <t>DIG VER</t>
  </si>
  <si>
    <t>N1</t>
  </si>
  <si>
    <t>N2</t>
  </si>
  <si>
    <t>N3</t>
  </si>
  <si>
    <t>N4</t>
  </si>
  <si>
    <t>N5</t>
  </si>
  <si>
    <t>N6</t>
  </si>
  <si>
    <t>N7</t>
  </si>
  <si>
    <t>N8</t>
  </si>
  <si>
    <t>COD 1</t>
  </si>
  <si>
    <t>COD 2</t>
  </si>
  <si>
    <t>COD 3</t>
  </si>
  <si>
    <t>COD 4</t>
  </si>
  <si>
    <t>COD 5</t>
  </si>
  <si>
    <t>COD 6</t>
  </si>
  <si>
    <t>COD 7</t>
  </si>
  <si>
    <t>COD 8</t>
  </si>
  <si>
    <t>SUMCOD</t>
  </si>
  <si>
    <t>MOD11</t>
  </si>
  <si>
    <t>DIG RUT</t>
  </si>
  <si>
    <t>K</t>
  </si>
  <si>
    <t>VALIDACIÓN</t>
  </si>
  <si>
    <t>Verificación C.I.</t>
  </si>
  <si>
    <t>4.1 EQUIPO DE TRABAJO</t>
  </si>
  <si>
    <t>4.2 ORGANIZACIÓN/ORGANIGRAMA DEL EQUIPO DE TRABAJO</t>
  </si>
  <si>
    <t>Una vez parametrizado el programa checkear los Objetivos</t>
  </si>
  <si>
    <r>
      <t xml:space="preserve"> </t>
    </r>
    <r>
      <rPr>
        <sz val="11"/>
        <rFont val="Calibri"/>
        <family val="2"/>
      </rPr>
      <t>La metodología corresponde a la definida en las bases. Al aceptar las Bases de esta licitación, está aceptando las Orientaciones Metodológicas declaradas.</t>
    </r>
  </si>
  <si>
    <t>¿Cuál es el objetivo o impacto que pretende lograr con esta actividad?</t>
  </si>
  <si>
    <t>Año ejecución
(0000)</t>
  </si>
  <si>
    <t>2.1 Objetivo General  y Objetivos Específicos
La propuesta presentada en este formulario considera el cumplimiento de los siguientes objetivos establecidos en las bases</t>
  </si>
  <si>
    <r>
      <t xml:space="preserve">2.2 Etapas/Sub etapas/Fases, productos y actividades principales. Describa los productos (bienes o servicios) en relación a lo requerido en las bases de licitación y a lo definido en la guía metodológica. En caso de talleres,  asistencias, asesorías o acompañamiento, indique N° de horas o N° de sesiones. (VER en Bases Administrativas : </t>
    </r>
    <r>
      <rPr>
        <i/>
        <sz val="11"/>
        <color indexed="9"/>
        <rFont val="Calibri"/>
        <family val="2"/>
      </rPr>
      <t>Plazo de inicio y periodo de ejecución del proyecto</t>
    </r>
    <r>
      <rPr>
        <b/>
        <sz val="11"/>
        <color indexed="9"/>
        <rFont val="Calibri"/>
        <family val="2"/>
      </rPr>
      <t xml:space="preserve">  y en Bases Técnicas: </t>
    </r>
    <r>
      <rPr>
        <i/>
        <sz val="11"/>
        <color indexed="9"/>
        <rFont val="Calibri"/>
        <family val="2"/>
      </rPr>
      <t>Etapas)</t>
    </r>
  </si>
  <si>
    <t>Fecha estimada de inicio de la etapa/subetapa/fase
(ejemplo: Mes 1)</t>
  </si>
  <si>
    <t>Fecha estimada de término de la etapa/subetapa/fase
(ejemplo:Mes 3)</t>
  </si>
  <si>
    <t>Monto</t>
  </si>
  <si>
    <r>
      <rPr>
        <b/>
        <sz val="11"/>
        <color indexed="9"/>
        <rFont val="Calibri"/>
        <family val="2"/>
      </rPr>
      <t>7.1 Metodología General:</t>
    </r>
    <r>
      <rPr>
        <sz val="11"/>
        <color indexed="9"/>
        <rFont val="Calibri"/>
        <family val="2"/>
      </rPr>
      <t xml:space="preserve"> Tomando en cuenta lo establecido en los aspectos técnicos de las Bases y Guía Metodológica, describa la metodología establecida por etapa y/o sub etapa/fase. Luego, especifique cuál es el valor agregado-innovación/ Articulación y complementariedad de su propuesta. </t>
    </r>
  </si>
  <si>
    <t xml:space="preserve">Descripción metodológica </t>
  </si>
  <si>
    <t xml:space="preserve"> Etapa/Sub -etapa/Fase
(según programa)</t>
  </si>
  <si>
    <t>Etapa/Subetapa/Fase asociada</t>
  </si>
  <si>
    <t>Valor agregado – Innovación</t>
  </si>
  <si>
    <t>7.2 Coordinación con otras Instituciones (públicas y privadas):  describa las vinculaciones que potencien las capacidades de los usuarios y sus familias.</t>
  </si>
  <si>
    <t>ESTADO Postulación</t>
  </si>
  <si>
    <t>1.3 Resumen del presupuesto (información obtenida automaticamente desde la hoja "Presupuesto")</t>
  </si>
  <si>
    <t>DATOS DE CONTACTO</t>
  </si>
  <si>
    <t>Correo electronico</t>
  </si>
  <si>
    <t>Telefono</t>
  </si>
  <si>
    <t>ACCIÓN - FORTALECIMIENTO DE PLANES DE TRABAJO FAMILIAR</t>
  </si>
  <si>
    <t>Monitor/a</t>
  </si>
  <si>
    <t>Traductor/a</t>
  </si>
  <si>
    <t>Asesor/a</t>
  </si>
  <si>
    <t>Especialista</t>
  </si>
  <si>
    <t>Los Objetivos Específicos, corresponden a los definidos las Bases Técnicas de licitación. Al aceptar las Bases de esta licitación está aceptando los objetivos declarados.</t>
  </si>
  <si>
    <t>AÑO</t>
  </si>
  <si>
    <t>1.- Complete este formulario de forma secuencial, sólo aquellos campos que se encuentran sombreados de color VERDE.</t>
  </si>
  <si>
    <r>
      <t xml:space="preserve">2.- Contacto:  </t>
    </r>
    <r>
      <rPr>
        <b/>
        <i/>
        <sz val="12"/>
        <color indexed="8"/>
        <rFont val="Calibri"/>
        <family val="2"/>
      </rPr>
      <t>Gestor/a de la Licitación (FOSIS), definido en la base de licitación.</t>
    </r>
  </si>
  <si>
    <t>FORMULARIO DE PRESENTACION DE PROPUESTA</t>
  </si>
  <si>
    <t>Coordinador/a</t>
  </si>
  <si>
    <t>Facilitador/a</t>
  </si>
  <si>
    <t>Relator/a</t>
  </si>
  <si>
    <t>EMPRENDAMOS SEMILLA</t>
  </si>
  <si>
    <t>EMPRENDAMOS BASICO</t>
  </si>
  <si>
    <t>EMPRENDAMOS AVANZADO</t>
  </si>
  <si>
    <t>Nombre(s) de la(s) etapa(s)
 o sub etapas
o fases</t>
  </si>
  <si>
    <t>5.1 Experiencia de trabajo del proponente relacionadas con los temas de la convocatoria (con FOSIS u otras Instituciones)</t>
  </si>
  <si>
    <t>5.2 Experiencia de trabajo del proponente relacionadas con la población objetivo (con FOSIS u otras Instituciones)</t>
  </si>
  <si>
    <t>5.3 Experiencia de trabajo del proponente relacionadas con el territorio (con FOSIS u otras Instituciones)</t>
  </si>
  <si>
    <t>ACCIÓN LOCAL - TERRITORIOS VULNERABLES</t>
  </si>
  <si>
    <t>EMPRENDAMOS FERIAS</t>
  </si>
  <si>
    <t>EMPRENDAMOS GRUPAL</t>
  </si>
  <si>
    <t>YO TRABAJO SYO - APOYO A TU PLAN LABORAL</t>
  </si>
  <si>
    <t>Total Honorarios Profesional en el Proyecto</t>
  </si>
  <si>
    <t>Monto de Honorario Total 
en el Proyecto
($)</t>
  </si>
  <si>
    <t>EMPRENDAMOS EMERGENCIA</t>
  </si>
  <si>
    <t>Dirección / Comuna</t>
  </si>
  <si>
    <t>Destino / Uso</t>
  </si>
  <si>
    <t>Tipo / Descripción / Aforo</t>
  </si>
  <si>
    <t>FONDO NACIONAL DE DESARROLLO REGIONAL (FNDR)</t>
  </si>
  <si>
    <t>TARIFADO</t>
  </si>
  <si>
    <t>Tarifario</t>
  </si>
  <si>
    <r>
      <t>Cédula identidad (</t>
    </r>
    <r>
      <rPr>
        <b/>
        <sz val="10"/>
        <color indexed="8"/>
        <rFont val="Calibri"/>
        <family val="2"/>
      </rPr>
      <t>Ejemplo</t>
    </r>
    <r>
      <rPr>
        <sz val="10"/>
        <color indexed="8"/>
        <rFont val="Calibri"/>
        <family val="2"/>
      </rPr>
      <t>: 15371873-7, con guion y sin puntos</t>
    </r>
    <r>
      <rPr>
        <sz val="10"/>
        <color indexed="8"/>
        <rFont val="Calibri"/>
        <family val="2"/>
      </rPr>
      <t>)</t>
    </r>
  </si>
  <si>
    <t>Servicio que prestará dentro del proyecto. Por ejemplo: Taller de Innovación</t>
  </si>
  <si>
    <t>MAULE</t>
  </si>
  <si>
    <t>FORMULARIO DE PRESENTACIÓN DE PROPUESTA 2024</t>
  </si>
  <si>
    <t>EDUCACIÓN FINANCIERA</t>
  </si>
  <si>
    <t>Especialización</t>
  </si>
  <si>
    <t xml:space="preserve"> El programa tiene como objetivo contribuir a mejorar la empleabilidad, facilitar el acceso al mercado laboral y la generación de ingresos autónomos de las personas que participan del programa.</t>
  </si>
  <si>
    <t>A través de este programa se busca que personas, mayores de 18 años, en situación de pobreza y/o vulnerabilidad, pertenecientes al Acompañamiento Socio Laboral del Subsistema Seguridades y Oportunidades, que se encuentren, desocupados, inactivos o desarrollando empleos precarios, de manera formal o informal, se les financie el acceso a bienes y/o servicios, que faciliten la inserción laboral, no provisionados a través de programas del FOSIS de los que puedan participar y que no estén disponibles de manera oportuna en la oferta pública.</t>
  </si>
  <si>
    <t>Territorio 1</t>
  </si>
  <si>
    <t xml:space="preserve">PELLUHUE  - CHANCO - CAUQUENES - CONSTITUCION- EMPEDRADO </t>
  </si>
  <si>
    <t>Emprendamos Semilla Regular 2024 TERCERA CONVOCATORIA</t>
  </si>
  <si>
    <t>francisca@innovasocial.cl</t>
  </si>
  <si>
    <t>María Francisca Araya Gutiérrez</t>
  </si>
  <si>
    <t>15.134.404-6</t>
  </si>
  <si>
    <t>31 Sur 553, Talca</t>
  </si>
  <si>
    <t>Asesorías Innova Social E.I.R.L.</t>
  </si>
  <si>
    <t>76.822.935-k</t>
  </si>
  <si>
    <t>Coordinadora</t>
  </si>
  <si>
    <t>Emprendamos Juntos en el Maule Costa</t>
  </si>
  <si>
    <t>ETAPA Nº1: SELECCIÓN/IDENTIFICACIÓN DE LA POBLACIÓN OBJETIVO DEL PROYECTO.</t>
  </si>
  <si>
    <t xml:space="preserve">Actividad nº1: Contacto inicial.  Reunión de Inducción Equipo Ejecutor.
</t>
  </si>
  <si>
    <t xml:space="preserve">Inducción a equipo ejecutor realizada.
Listado de participantes entregado al ejecutor. 
</t>
  </si>
  <si>
    <t>MES 1</t>
  </si>
  <si>
    <t xml:space="preserve">Actividad nº2: Contacto o visita de verificación, aplicación de instrumento Diagnóstico e ingreso de información a sistema.
</t>
  </si>
  <si>
    <t xml:space="preserve">Instrumento de diagnóstico aplicado.
Ingreso de su información al sistema informático definido por FOSIS
</t>
  </si>
  <si>
    <t xml:space="preserve">Actividad nº3:Reunión de revisión de propuesta  para el desarrollo de las actividades de formación.
</t>
  </si>
  <si>
    <t xml:space="preserve">Nómina final de participantes del proyecto definidas.
Propuesta metodológica revisada y validada
</t>
  </si>
  <si>
    <t xml:space="preserve">ETAPA Nº2: FORMACIÓN </t>
  </si>
  <si>
    <t xml:space="preserve">Actividad nº1:Sesión Taller de Inicio. 
</t>
  </si>
  <si>
    <t xml:space="preserve">Sesión Taller de Inicio realizado
</t>
  </si>
  <si>
    <t>MES 2</t>
  </si>
  <si>
    <t xml:space="preserve">Actividad nº2:Desarrollo de los talleres de formación y Elaboración del Plan de Financiamiento
</t>
  </si>
  <si>
    <t xml:space="preserve">Sesiones de los talleres de formación y elaboración del Plan de Financiamiento realizadas. 
Plan de Financiamiento por participante, elaborado.
</t>
  </si>
  <si>
    <t>MES 6</t>
  </si>
  <si>
    <t xml:space="preserve">Actividad n°3:Actividades Complementarias de Apoyo a la Capacitación
</t>
  </si>
  <si>
    <t>Actividades realizadas según lo planificado.</t>
  </si>
  <si>
    <t>ETAPA Nº3: ASESORÍA Y ACOMPAÑAMIENTO</t>
  </si>
  <si>
    <t xml:space="preserve">Actividad nº1:Primera Sesión de Asesoría y Acompañamiento. Se realiza un diagnóstico de IP y se analiza el entorno.
</t>
  </si>
  <si>
    <t>Sesión de Asesoría y Acompañamiento realizadas</t>
  </si>
  <si>
    <t xml:space="preserve">Actividad nº2: Segunda Sesión de Asesoría y Acompañamiento. Se trabaja en oportunidades y fortalezas.
</t>
  </si>
  <si>
    <t>MES 3</t>
  </si>
  <si>
    <t xml:space="preserve">Actividad nº3: Tercera Asesoría y Acompañamiento.Se trabaja en  iteración del calce y se asesora en plan de financiamiento.
</t>
  </si>
  <si>
    <t>MES 4</t>
  </si>
  <si>
    <t xml:space="preserve">Actividad nº4 Cuarta Sesión de Asesoría y Acompañamiento.
Se monitorea el desempeño en la utilización de canales de venta.
</t>
  </si>
  <si>
    <t xml:space="preserve">Sesión de Asesoría y Acompañamiento realizadas </t>
  </si>
  <si>
    <t>MES 5</t>
  </si>
  <si>
    <t xml:space="preserve">Actividad nº5 Quinta Sesión de Asesoría y Acompañamiento Se levantan aprendizajes y se evalua avance de objs de  Asesoría 1.
</t>
  </si>
  <si>
    <t xml:space="preserve">Actividad n°6 Reunión de cierre etapas de formación, acompañamiento y compra (FOSIS – ejecutor)
</t>
  </si>
  <si>
    <t>Etapas evaluadas y completada la recepción de los correspondientes verificadores de cada una de ellas.</t>
  </si>
  <si>
    <t>ETAPA Nº4: FINANCIAMIENTO</t>
  </si>
  <si>
    <t xml:space="preserve">Actividad nº1 :Revisión y validación de plan de financiamiento.
</t>
  </si>
  <si>
    <t>Planes de financiamiento realizados por cada participante, para implementar sus ideas de negocios, validados.</t>
  </si>
  <si>
    <t xml:space="preserve">Actividad nº2 :Adquisición de bienes, activos o productos.
</t>
  </si>
  <si>
    <t xml:space="preserve">Ítems definidos en el plan de financiamiento adquiridos.
(implementación del Plan de financiamiento)
</t>
  </si>
  <si>
    <t xml:space="preserve">Actividad nº3:Aplicación de instrumento Línea Intermedia (LI) u otro definido para el mismo fin por el FOSIS.
</t>
  </si>
  <si>
    <t xml:space="preserve">Instrumento de Línea Intermedia (LI) u otro definido para el mismo fin por FOSIS aplicado.
Ingreso de su información al sistema informático definido por FOSIS. 
</t>
  </si>
  <si>
    <t>ETAPA Nº5: CIERRE</t>
  </si>
  <si>
    <t xml:space="preserve">Actividad nº1:Aplicación de instrumento Línea de Salida (LS) u otro definido para el mismo fin por FOSIS.
</t>
  </si>
  <si>
    <t>MES 7</t>
  </si>
  <si>
    <t xml:space="preserve">Actividad nº2:Ceremonia de cierre con personas usuarias.
</t>
  </si>
  <si>
    <t>Actividad de cierre realizada con participación de las personas usuarias y otros actores que se estimen relevantes.</t>
  </si>
  <si>
    <t>ETAPA Nº6: ENTREGA DE VERIFICADORES FINALES.</t>
  </si>
  <si>
    <t xml:space="preserve">Actividad nº1 Cierre técnico.
Entrega de verificadores finales por parte del ejecutor al FOSIS.
</t>
  </si>
  <si>
    <t>Información ingresada a sistemas informáticos de manera adecuada.</t>
  </si>
  <si>
    <t>Vehiculos</t>
  </si>
  <si>
    <t>3 vehiculos ( 1 marca Mazda, 1 Ford, 1 hyundai)</t>
  </si>
  <si>
    <t>Computadores portatiles</t>
  </si>
  <si>
    <t>5 (3Marca Asus- 2 HP)</t>
  </si>
  <si>
    <t>celulares con internet</t>
  </si>
  <si>
    <t>2 ( i phone) 3 (samsung)</t>
  </si>
  <si>
    <t>Impresoras</t>
  </si>
  <si>
    <t>3 HP</t>
  </si>
  <si>
    <t>Scanner</t>
  </si>
  <si>
    <t>1 Epson</t>
  </si>
  <si>
    <t>Multifuncional</t>
  </si>
  <si>
    <t>Data</t>
  </si>
  <si>
    <t>2 Epson</t>
  </si>
  <si>
    <t>YO EMPRENDO SEMILLA</t>
  </si>
  <si>
    <t>EL MAULE</t>
  </si>
  <si>
    <t>EMPLEABILIDAD</t>
  </si>
  <si>
    <t>PERSONAS VULNERABLES, DESOCUPADAS, CESANTES EN BUSCA DE TRABAJO</t>
  </si>
  <si>
    <t>EL MAULE INNOVA Y EMPRENDE</t>
  </si>
  <si>
    <t>INNOVA FOSIS</t>
  </si>
  <si>
    <t>PERSONAS EMPRENDEDORAS Y COMUNIDADES VULNERABLES Y DE ALTA RURALIDAD</t>
  </si>
  <si>
    <t>EL RAMAL: CULTURA Y EDUCACIÓN PARA CRECER</t>
  </si>
  <si>
    <t>EMPRENDIENDO PARA AVANZAR</t>
  </si>
  <si>
    <t>PERSONAS VULNERABLES, DESOCUPADAS, CESANTES EN BUSCA DE TRABAJO EN EL AREA DEL RECICLAJE</t>
  </si>
  <si>
    <t>RECICLANDO Y EMPRENDIENDO</t>
  </si>
  <si>
    <t>YO EMPRENDO COMERCIO DIGITAL</t>
  </si>
  <si>
    <t>PERSONAS VULNERABLES, CON UNA OCUPACION PRECARIA</t>
  </si>
  <si>
    <t>EL MAULE EMPRENDE COMERCIO DIGITAL 2020</t>
  </si>
  <si>
    <t xml:space="preserve">YO EMPRENDO EMERGENCIA FNDR PANDEMIA </t>
  </si>
  <si>
    <t>FORTALECIENDO NUESTRO EMPRENDIMIENTO LE GANAMOS A LA PANDEMIA</t>
  </si>
  <si>
    <t>EMPRENDAMOS SEMILLA SSYOO</t>
  </si>
  <si>
    <t>PERSONAS VULNERABLES, DESOCUPADAS Y/O CON UNA IDEA DE NEGOCIO</t>
  </si>
  <si>
    <t>EMPRENDAMOS JUNTOS</t>
  </si>
  <si>
    <t>FONDO NACIONAL ADULTO MAYOR - SENAMA</t>
  </si>
  <si>
    <t>ADULTO MAYOR</t>
  </si>
  <si>
    <t>Servicios de digitación Fondo Nacional del adulto mayor 2018 Región del Maule</t>
  </si>
  <si>
    <t>ACCION EN COMUNIDAD</t>
  </si>
  <si>
    <t>PARRAL</t>
  </si>
  <si>
    <t>COMUNITARIO</t>
  </si>
  <si>
    <t>Unidos para Crecer</t>
  </si>
  <si>
    <t>EMPRENDIMIENTO RURAL Y DESARROLLO COMUNITARIO</t>
  </si>
  <si>
    <t>EMPRENDIMIENTO</t>
  </si>
  <si>
    <t>EL MAULE EMPRENDE COMERCIO DIGITAL 2021</t>
  </si>
  <si>
    <t>JUNTOS HACIENDO COMUNIDAD 2021</t>
  </si>
  <si>
    <t>Etapa 1, 2, 3, 4, 5,6</t>
  </si>
  <si>
    <t>Yo Emprendo Emergencia FNDR Pandemia</t>
  </si>
  <si>
    <t>Fortaleciendo nuestro emprendimiento le ganamos a la Pandemia</t>
  </si>
  <si>
    <t>Se diseñará una capsula digital de presentación del Programa, dando a conocer que la persona es preseleccionada y todo lo que esto implica, informandoles además que serán visitados por profesionales que aplicaran una encuesta, entre otras cosas, estas capsulas se enviaran de manera individual a cada preseleccionado via whatsapp.
Al momento de la aplicación del Instrumento Diagnóstico, se entregará un Folleto a cada persona, el cual contendrá toda la información del Proyecto y del equipo Ejecutor (Nombre y contacto de Ejecutor, objetivos, etapas y plazos del proceso, esto con el proposito de que la persona comience a informar y generar adherencia con el Proyecto), 
Al finalizar esta etapa se creará un grupo de Whatsapp de las personas participantes, este con el fin de mantener a todos y todas informadas del proceso.</t>
  </si>
  <si>
    <t xml:space="preserve">En el taller de inicio se presentará un video motivacional que dará a conocer la experiencia de un/a usuario/a exitoso/a de años anteriores, esto con el fin de que los actuales participantes conozcan el proceso vivido por una persona que estuvo en la misma situación en la que estan ellos/as y actualmente tiene un emprendimiento exitoso.
A modo de vincular a las personas participantes con la temática de asociatividad,se solicitará al comienzo del proceso de Formación que cada beneficiario/a se presente y de a conocer su emprendimiento, esto con el fin de propiciar trabajo colaborativo y comercio circular. Al finalizar la ultima sesión de formación el o la facilitadora entregará a cada uno de los beneficiarios/as un folleto que contendrá la nomina de cada uno de los emprendimiento y contactos de las personas que son parte de este Proyecto.
Respecto a las tematicas de los talleres complementarios que aparecen en la Guia metodologica (Nivelación para el uso de Redes Sociales: Facebook, Nivelación para el uso de Redes Sociales: Whatsapp, Resolver Consultas, etc) y en base al perfil de los participantes, se seleccionaran 2 tematicas y se realizaran capsulas virtuales que serán distribuidas por medio del grupo de whatsapp con los usuarios/as.
</t>
  </si>
  <si>
    <t>Previo a las compras, el ejecutor se contactará con empresas del sector, para gestionar compras de manera más expedita, con el fin de comprar al 100% las maquinas, herramientas, insumos  que cada usuario/a requiere y que está especificada y evitar tener que hacer cambios de ultima hora por falta de stock o aumento de precios, etc.
Diseñar capsula digital con información relevante para un proceso de compras exitoso, esta capsula será difundida por medio del Whatsapp grupal de cada una de las comunas.</t>
  </si>
  <si>
    <t>El ejecutor debe aplicar la Línea de Salida a cada uno de los participantes del programa y luego deberá ingresar en el Sistema Informático del FOSIS habilitado, la información recolectada. En esta etapa tambien se debe llevar a cabo la Ceremonia o actividad de cierre que debe cumplir con 2 objetivos: Comunicar a las personas usuarias participantes el término del proyecto y Motivar a las personas para continuar desarrollando la actividad económica que han emprendido</t>
  </si>
  <si>
    <t>En esta etapa se debe entregar la documentación final del proceso de intervención, informes finales (elaborado por el ejecutor), documentación pendiente, y otros que se definan para concluir el proceso.</t>
  </si>
  <si>
    <t>SII</t>
  </si>
  <si>
    <t>Coordinar taller informativo y/o entrega de información a   las usuarias/os respecto a los deberes y derechos que tiene las microempresas formalizadas, además de la Ley Micro Empresas Familiares. Tambien se solicitará orientación sobre la forma de realizar el inicio de actividades.</t>
  </si>
  <si>
    <t>Fondo Esperanza</t>
  </si>
  <si>
    <t>Sence</t>
  </si>
  <si>
    <t>Creación de documento informativo de todos los programas que ofrecen y coordinación con  esta institución en caso de alguna oferta programática que sea de beneficio e interés del usuario/a, como cursos de capacitación en algún algún beneficio que esta institución tenga.</t>
  </si>
  <si>
    <t>Sercotec</t>
  </si>
  <si>
    <t>Conocer los programas que imparte,  asesorías gratuitas que podrían adquirir en Incubadoras de Negocios de su región.</t>
  </si>
  <si>
    <t>Actividad</t>
  </si>
  <si>
    <t xml:space="preserve">Sesión de Formacion 1  </t>
  </si>
  <si>
    <t>Nomina de asistencia, difusión por medio de redes sociales</t>
  </si>
  <si>
    <t>Difusión y visibilización de la actividad en diferentes plataformas virtuales con alcance regional y nacional</t>
  </si>
  <si>
    <t xml:space="preserve">Mes 2 </t>
  </si>
  <si>
    <t>Etapa Formación  y compras</t>
  </si>
  <si>
    <t>Mes 2 al 6</t>
  </si>
  <si>
    <t>Material de identificación y acreditación  del programa</t>
  </si>
  <si>
    <t>Credencial</t>
  </si>
  <si>
    <t>Difusión y visibilización del programa</t>
  </si>
  <si>
    <t>Mes 1 al 7</t>
  </si>
  <si>
    <t>Producto</t>
  </si>
  <si>
    <t>Rescate gráfico</t>
  </si>
  <si>
    <t>Difusión por medio de redes sociales</t>
  </si>
  <si>
    <t>Difusión y visibilización del Programa en diferentes plataformas virtuales con alcance regional y nacional</t>
  </si>
  <si>
    <t>Actividad de Cierre</t>
  </si>
  <si>
    <t xml:space="preserve">Luego de la entrega de los listados y reunión de contacto inicial entre Fosis y el equipo ejecutor, los/as profesionales tendrán que comunicarse con las personas identificadas en dichos registros siguiendo el orden de prelación establecido con el objeto de tomar un contacto inicial e informar una posible participación en el programa, características de la ejecución, servicios y compromisos asociados; previo consentimiento de la persona y coordinación de visita, tendrán que aplicar un instrumento de Verificación y Diagnóstico que permitirá caracterizar a cada postulante, la información recabada por medio del instrumento se tendrá que subir al sistema informatico de Fosis, posteriormente se llavará a cabo reunion con ADL de Fosis donde se revisará la nomina de personas participantes.
La metodologia utilizada, se adecuará a las caracteristicas especificas de los usuarios/as, ya sean socioculturales, de edad y de genero, lo anterior por medio de una atención personalizada de los/as facilitadores/as generando estrategias de apoyo y seguimiento a los procesos. (contactos telefonicos, whatsapp y en las visitas)
</t>
  </si>
  <si>
    <t xml:space="preserve">Los talleres estarán orientados hacia la formación laboral para el autoempleo o trabajo independiente. El taller de inicio, tiene por objetivo informar a las personas usuarias participantes la operatoria del programa y sus etapas; se presenta al equipo ejecutor, la metodología que se utilizará y la planificación de actividades. Con ello, las personas usuarias aceptan la participación y firman el acta de compromiso.  Los Talleres se realizaran entre el mes 2 y 6, realizandose 7 sesiones de 4 horas cada una, abarcando la totalidad de temas solicitados en las bases y guia metodologica de la presente licitación. Se utilizará la metodologia Aprender Haciendo, con el objetivo de trabajar de manera ludica los contenidos, generando asi un mayor y mejor aprendizaje.
La metodologia utilizada, se adecuará a las caracteristicas especificas de los usuarios, ya sean socioculturales, de edad y de genero, lo anterior por medio de una atencion personalizada, para lograr una mejor recepcion de los contenidos entregados en los talleres de formacion, se entregará material digital y/o papel, complementando y reforzando el contenido entregado.
</t>
  </si>
  <si>
    <t>Luego de la validación del plan de financiamiento por parte del supervisor/ ADL las y los usuarias/os participantes dispondrán de un financiamiento para implementar . El Ejecutor junto al  usuario/a realizará la compra según cotizaciones validadas de su plan. Finalmente el/la usuario/a  adquiere maquinarias y/o herramientas, materias primas u otros para implementar su plan de financiamiento. 
La metodologia utilizada, se adecuará a las caracteristicas especificas de los usuarios/as, ya sean socioculturales, de edad y de genero, lo anterior por medio de una atención personalizada de los/as facilitadores/as generando estrategias de apoyo y seguimiento a los procesos. (contactos telefonicos, whatsapp y en las visitas)</t>
  </si>
  <si>
    <t>Talleres</t>
  </si>
  <si>
    <t>Padre Samuel Jofre 415, Pelluhue</t>
  </si>
  <si>
    <t>Teniente Merino 257, Chanco</t>
  </si>
  <si>
    <t>San Francisco 435, Cauquenes</t>
  </si>
  <si>
    <t>Casa de Cultura, salones de 50 mts equipados con sillas, mesas, calefaccion, con acceso a baños, capacidad 30 personas por salon</t>
  </si>
  <si>
    <t>Vial 350, Constitución</t>
  </si>
  <si>
    <t>Salon de Bomberos 60 mts2, equipado para 40 personas con sillas mesas, aire acondicionado y data.</t>
  </si>
  <si>
    <t>Sede Social 25 mts, equipada con mesas y sillas, capacidad 20 personas</t>
  </si>
  <si>
    <t>Salon municipal de 70 mts2 equipado con sillas, mesas, calefacción, data y acceso a baños, capacidad 50 personas</t>
  </si>
  <si>
    <t>Auditorium Fundación EcoSocial de 70 mts2 equipado con sillas, mesas, calefacción, data y acceso a baños, capacidad 50  personas</t>
  </si>
  <si>
    <t>Población la Dehesa, pasaje Gonzalo Tejo S/N, Empedrado</t>
  </si>
  <si>
    <t>Elaboración de rendiciones mensuales, informes, contactar usuarios y apoyar el ingreso de información a sistemas</t>
  </si>
  <si>
    <t>Entregar servicio de cuidado de niños y niñas, durante las actividades presenciales de carácter grupal.</t>
  </si>
  <si>
    <t>15134404-6</t>
  </si>
  <si>
    <t>María Francisca</t>
  </si>
  <si>
    <t xml:space="preserve">Araya </t>
  </si>
  <si>
    <t>Gutiérrez</t>
  </si>
  <si>
    <t>Trabajadora Social</t>
  </si>
  <si>
    <t>Silvia</t>
  </si>
  <si>
    <t>Toloza</t>
  </si>
  <si>
    <t>Mondaca</t>
  </si>
  <si>
    <t>Asistente Social</t>
  </si>
  <si>
    <t>ts.silviatoloza@gmail.com</t>
  </si>
  <si>
    <t>14018852-2</t>
  </si>
  <si>
    <t>15149325-4</t>
  </si>
  <si>
    <t>Maryt Eugenia</t>
  </si>
  <si>
    <t xml:space="preserve">Guajardo </t>
  </si>
  <si>
    <t>Gonzalez</t>
  </si>
  <si>
    <t>Tecnico Social</t>
  </si>
  <si>
    <t>Maria Angelica</t>
  </si>
  <si>
    <t>Vergara</t>
  </si>
  <si>
    <t>Carter</t>
  </si>
  <si>
    <t>mariaangelica.vergara@live.com</t>
  </si>
  <si>
    <t>16679754-3</t>
  </si>
  <si>
    <t>15906930-3</t>
  </si>
  <si>
    <t>Cristian Alejandro</t>
  </si>
  <si>
    <t xml:space="preserve">Gonzalez </t>
  </si>
  <si>
    <t>Bravo</t>
  </si>
  <si>
    <t>Tecnico en Telecomunicaciones</t>
  </si>
  <si>
    <t>cristian@innovasocial.cl</t>
  </si>
  <si>
    <t>17495671-5</t>
  </si>
  <si>
    <t>Catherine Francisca</t>
  </si>
  <si>
    <t>Alcantar</t>
  </si>
  <si>
    <t xml:space="preserve">Alcantar </t>
  </si>
  <si>
    <t>catherine.f.alcantar@gmail.com</t>
  </si>
  <si>
    <t>Apoyo o complemento a las funciones de las Facilitadoras en los procesos de formación, compras, levantamiento de información de LB, LI o LS e  ingreso de información a sistemas</t>
  </si>
  <si>
    <r>
      <t>Certificación en</t>
    </r>
    <r>
      <rPr>
        <b/>
        <sz val="9"/>
        <color theme="1"/>
        <rFont val="Calibri"/>
        <family val="2"/>
        <scheme val="minor"/>
      </rPr>
      <t xml:space="preserve"> Genero,</t>
    </r>
    <r>
      <rPr>
        <sz val="9"/>
        <color theme="1"/>
        <rFont val="Calibri"/>
        <family val="2"/>
        <scheme val="minor"/>
      </rPr>
      <t xml:space="preserve"> Curso de Relevancia del entorno social en el apoyo a la </t>
    </r>
    <r>
      <rPr>
        <b/>
        <sz val="9"/>
        <color theme="1"/>
        <rFont val="Calibri"/>
        <family val="2"/>
        <scheme val="minor"/>
      </rPr>
      <t xml:space="preserve">discapacidad, </t>
    </r>
    <r>
      <rPr>
        <sz val="9"/>
        <color theme="1"/>
        <rFont val="Calibri"/>
        <family val="2"/>
        <scheme val="minor"/>
      </rPr>
      <t>con</t>
    </r>
    <r>
      <rPr>
        <b/>
        <sz val="9"/>
        <color theme="1"/>
        <rFont val="Calibri"/>
        <family val="2"/>
        <scheme val="minor"/>
      </rPr>
      <t xml:space="preserve"> 13 </t>
    </r>
    <r>
      <rPr>
        <sz val="9"/>
        <color theme="1"/>
        <rFont val="Calibri"/>
        <family val="2"/>
        <scheme val="minor"/>
      </rPr>
      <t xml:space="preserve">años de experiencia en Ejecución Proyectos de Empleabilidad y Emprendimiento </t>
    </r>
    <r>
      <rPr>
        <b/>
        <sz val="9"/>
        <color theme="1"/>
        <rFont val="Calibri"/>
        <family val="2"/>
        <scheme val="minor"/>
      </rPr>
      <t>FOSIS</t>
    </r>
  </si>
  <si>
    <r>
      <t>Curso</t>
    </r>
    <r>
      <rPr>
        <b/>
        <sz val="9"/>
        <color theme="1"/>
        <rFont val="Calibri"/>
        <family val="2"/>
        <scheme val="minor"/>
      </rPr>
      <t xml:space="preserve"> SISREC CGR- Ejecutor Privado</t>
    </r>
    <r>
      <rPr>
        <sz val="9"/>
        <color theme="1"/>
        <rFont val="Calibri"/>
        <family val="2"/>
        <scheme val="minor"/>
      </rPr>
      <t xml:space="preserve">, Especializacion en Informatica. </t>
    </r>
    <r>
      <rPr>
        <b/>
        <sz val="9"/>
        <color theme="1"/>
        <rFont val="Calibri"/>
        <family val="2"/>
        <scheme val="minor"/>
      </rPr>
      <t>7 años</t>
    </r>
    <r>
      <rPr>
        <sz val="9"/>
        <color theme="1"/>
        <rFont val="Calibri"/>
        <family val="2"/>
        <scheme val="minor"/>
      </rPr>
      <t xml:space="preserve"> de Experiencia en Ejecución Proyectos de Empleabilidad y Emprendimiento FOSIS</t>
    </r>
  </si>
  <si>
    <r>
      <rPr>
        <b/>
        <sz val="9"/>
        <color theme="1"/>
        <rFont val="Calibri"/>
        <family val="2"/>
        <scheme val="minor"/>
      </rPr>
      <t>5 años</t>
    </r>
    <r>
      <rPr>
        <sz val="9"/>
        <color theme="1"/>
        <rFont val="Calibri"/>
        <family val="2"/>
        <scheme val="minor"/>
      </rPr>
      <t xml:space="preserve"> de Experiencia en Ejecución Proyectos  FOSIS</t>
    </r>
  </si>
  <si>
    <t>Tecnico en educación parvularia y básica - Técnico Superior en Trabajo Social</t>
  </si>
  <si>
    <t xml:space="preserve">Instrumento de Línea de Salida (LS) aplicado u otro definido para el mismo fin por FOSIS.
Ingreso de su información al sistema informático definido por FOSIS.
</t>
  </si>
  <si>
    <t>Servicios de digitación Fondo Nacional del adulto mayor 2019 Región del Maule</t>
  </si>
  <si>
    <t>30 COMUNAS DE LA REGION</t>
  </si>
  <si>
    <t>31 COMUNAS DE LA REGION</t>
  </si>
  <si>
    <r>
      <t xml:space="preserve">TALCA, MAULE, PENCAHUE Y </t>
    </r>
    <r>
      <rPr>
        <b/>
        <sz val="10"/>
        <color theme="1"/>
        <rFont val="Calibri"/>
        <family val="2"/>
        <scheme val="minor"/>
      </rPr>
      <t>CONSTITUCION</t>
    </r>
  </si>
  <si>
    <r>
      <t xml:space="preserve">LINARES, PARRAL, COLBUN, PELARCO, SAN CLEMENTE, </t>
    </r>
    <r>
      <rPr>
        <b/>
        <sz val="10"/>
        <color theme="1"/>
        <rFont val="Calibri"/>
        <family val="2"/>
        <scheme val="minor"/>
      </rPr>
      <t>CONSTITUCION</t>
    </r>
    <r>
      <rPr>
        <sz val="10"/>
        <color theme="1"/>
        <rFont val="Calibri"/>
        <family val="2"/>
        <scheme val="minor"/>
      </rPr>
      <t>, SAN JAVIER, TALCA, PENCAHUE , MAULE, ROMERAL, MOLINA, CURICO Y LICANTEN.</t>
    </r>
  </si>
  <si>
    <r>
      <t xml:space="preserve">TALCA, LINARES, CURICO Y </t>
    </r>
    <r>
      <rPr>
        <b/>
        <sz val="10"/>
        <color theme="1"/>
        <rFont val="Calibri"/>
        <family val="2"/>
        <scheme val="minor"/>
      </rPr>
      <t>CAUQUENES</t>
    </r>
  </si>
  <si>
    <r>
      <rPr>
        <b/>
        <sz val="10"/>
        <color theme="1"/>
        <rFont val="Calibri"/>
        <family val="2"/>
        <scheme val="minor"/>
      </rPr>
      <t>CAUQUENES, CHANCO, PELLUHUE</t>
    </r>
    <r>
      <rPr>
        <sz val="10"/>
        <color theme="1"/>
        <rFont val="Calibri"/>
        <family val="2"/>
        <scheme val="minor"/>
      </rPr>
      <t xml:space="preserve">, PARRAL, </t>
    </r>
    <r>
      <rPr>
        <b/>
        <sz val="10"/>
        <color theme="1"/>
        <rFont val="Calibri"/>
        <family val="2"/>
        <scheme val="minor"/>
      </rPr>
      <t>CONSTITUCION Y EMPEDRADO</t>
    </r>
  </si>
  <si>
    <r>
      <rPr>
        <b/>
        <sz val="10"/>
        <color theme="1"/>
        <rFont val="Calibri"/>
        <family val="2"/>
        <scheme val="minor"/>
      </rPr>
      <t>CONSTITUCION, EMPEDRADO</t>
    </r>
    <r>
      <rPr>
        <sz val="10"/>
        <color theme="1"/>
        <rFont val="Calibri"/>
        <family val="2"/>
        <scheme val="minor"/>
      </rPr>
      <t xml:space="preserve"> Y SAN JAVIER</t>
    </r>
  </si>
  <si>
    <t xml:space="preserve">Se llevarán a cabo 5 asesorias, la primera, con el objetivo de realizar un diagnóstico de iniciativa personal y se analiza el entorno, para luego definir los objetivos a trabajar en las asesorías, para este fin se utilizará el enfoque SMART, duracion de actividad 90 minutos. Asesoria 2: se trabajará en indagar oportunidades y fortalezas, duración de la actividad: mínimo 60 minutos.Asesoría 3: Se trabajará en el plan de financiamiento, estimando costos e ingresos para determinar si es una oportunidad rentable.  Asesoría 4: se enfoca en la presentación de ventas, se realiza una  retroalimentación y se monitorea el desempeño en la utilización de canales de venta. Asesoria 5: Se rescatan aprendizajes, y se hace evaluación de avance en los objetivos personales identificados en la Asesoría 1. Se verifica la implementación del activo comprado y que esté entregando los resultados esperados.
La metodologia utilizada, se adecuará a las caracteristicas especificas de los usuarios/as, ya sean socioculturales, de edad y de genero, lo anterior por medio de una atención personalizada de los/as facilitadores/as generando estrategias de apoyo y seguimiento a los procesos. (contactos telefonicos, whatsapp y en las visitas)
</t>
  </si>
  <si>
    <t>En cada sesión de acompañamiento el/la facilitadora tendrá que llevar material de apoyo audiovisual (notebook) para desarrollar de manera más ludica y entendible la sesión.</t>
  </si>
  <si>
    <t>Se sugiere que la actividad de finalización sea una Feria, donde todos/as los/as participantes puedan exponer y comercialilzar sus productos.</t>
  </si>
  <si>
    <t>Esta profesional cumplira el rol de Facilitadora/asesora, tal como lo sugieren las bases de Licitación y su función será: Aplicación de LB,LI,LS, Implementar los Talleres, Diseñar y Desarrollar las actividades de capacitación y Formación, apoyo proceso de compras.</t>
  </si>
  <si>
    <r>
      <t>Cursos en</t>
    </r>
    <r>
      <rPr>
        <b/>
        <sz val="9"/>
        <color theme="1"/>
        <rFont val="Calibri"/>
        <family val="2"/>
        <scheme val="minor"/>
      </rPr>
      <t xml:space="preserve"> Gestión de Personas</t>
    </r>
    <r>
      <rPr>
        <sz val="9"/>
        <color theme="1"/>
        <rFont val="Calibri"/>
        <family val="2"/>
        <scheme val="minor"/>
      </rPr>
      <t xml:space="preserve">, Experiencia en Ejecución Proyectos de Empleabilidad y Emprendimiento </t>
    </r>
    <r>
      <rPr>
        <b/>
        <sz val="9"/>
        <color theme="1"/>
        <rFont val="Calibri"/>
        <family val="2"/>
        <scheme val="minor"/>
      </rPr>
      <t>FOSIS.</t>
    </r>
  </si>
  <si>
    <t>Asegurar la correcta ejecución del proyecto, Articular las funciones y tareas del equipo del proyecto, Apoyar el diseño y la ejecución los Talleres de Formación, Realizar supervisiones,coordinaciones y derivaciones, Contraparte del FOSIS en todos los aspectos relacionados con la ejecución del proyecto.</t>
  </si>
  <si>
    <r>
      <t xml:space="preserve">Cursos de </t>
    </r>
    <r>
      <rPr>
        <b/>
        <sz val="9"/>
        <color theme="1"/>
        <rFont val="Calibri"/>
        <family val="2"/>
        <scheme val="minor"/>
      </rPr>
      <t>Género e interseccionalidad</t>
    </r>
    <r>
      <rPr>
        <sz val="9"/>
        <color theme="1"/>
        <rFont val="Calibri"/>
        <family val="2"/>
        <scheme val="minor"/>
      </rPr>
      <t xml:space="preserve">,   Diplomado de </t>
    </r>
    <r>
      <rPr>
        <b/>
        <sz val="9"/>
        <color theme="1"/>
        <rFont val="Calibri"/>
        <family val="2"/>
        <scheme val="minor"/>
      </rPr>
      <t>liderazgo socia</t>
    </r>
    <r>
      <rPr>
        <sz val="9"/>
        <color theme="1"/>
        <rFont val="Calibri"/>
        <family val="2"/>
        <scheme val="minor"/>
      </rPr>
      <t xml:space="preserve">l,  Diplomado en Familia y Sociedad, Capacitación en Estrategias de </t>
    </r>
    <r>
      <rPr>
        <b/>
        <sz val="9"/>
        <color theme="1"/>
        <rFont val="Calibri"/>
        <family val="2"/>
        <scheme val="minor"/>
      </rPr>
      <t>intervención socioeducativa</t>
    </r>
    <r>
      <rPr>
        <sz val="9"/>
        <color theme="1"/>
        <rFont val="Calibri"/>
        <family val="2"/>
        <scheme val="minor"/>
      </rPr>
      <t xml:space="preserve">, Certificación en </t>
    </r>
    <r>
      <rPr>
        <b/>
        <sz val="9"/>
        <color theme="1"/>
        <rFont val="Calibri"/>
        <family val="2"/>
        <scheme val="minor"/>
      </rPr>
      <t xml:space="preserve">fortalecimiento en ambientes de trabajo, </t>
    </r>
    <r>
      <rPr>
        <sz val="9"/>
        <color theme="1"/>
        <rFont val="Calibri"/>
        <family val="2"/>
        <scheme val="minor"/>
      </rPr>
      <t xml:space="preserve">En proceso de finalización </t>
    </r>
    <r>
      <rPr>
        <b/>
        <sz val="9"/>
        <color theme="1"/>
        <rFont val="Calibri"/>
        <family val="2"/>
        <scheme val="minor"/>
      </rPr>
      <t xml:space="preserve"> Magister en Politicas Publicas.  9 años </t>
    </r>
    <r>
      <rPr>
        <sz val="9"/>
        <color theme="1"/>
        <rFont val="Calibri"/>
        <family val="2"/>
        <scheme val="minor"/>
      </rPr>
      <t>de Experiencia en Ejecución Proyectos de Empleabilidad y Emprendimiento</t>
    </r>
    <r>
      <rPr>
        <b/>
        <sz val="9"/>
        <color theme="1"/>
        <rFont val="Calibri"/>
        <family val="2"/>
        <scheme val="minor"/>
      </rPr>
      <t xml:space="preserve"> FOSIS</t>
    </r>
  </si>
  <si>
    <r>
      <t xml:space="preserve">Cursos en </t>
    </r>
    <r>
      <rPr>
        <b/>
        <sz val="9"/>
        <color theme="1"/>
        <rFont val="Calibri"/>
        <family val="2"/>
        <scheme val="minor"/>
      </rPr>
      <t xml:space="preserve">Género, </t>
    </r>
    <r>
      <rPr>
        <sz val="9"/>
        <color theme="1"/>
        <rFont val="Calibri"/>
        <family val="2"/>
        <scheme val="minor"/>
      </rPr>
      <t xml:space="preserve"> Pobreza, Autonomía y Económica. Curso de </t>
    </r>
    <r>
      <rPr>
        <b/>
        <sz val="9"/>
        <color theme="1"/>
        <rFont val="Calibri"/>
        <family val="2"/>
        <scheme val="minor"/>
      </rPr>
      <t>Emprendimiento y discapacidad</t>
    </r>
    <r>
      <rPr>
        <sz val="9"/>
        <color theme="1"/>
        <rFont val="Calibri"/>
        <family val="2"/>
        <scheme val="minor"/>
      </rPr>
      <t xml:space="preserve">. Capacitaciones en Parentalidad. con </t>
    </r>
    <r>
      <rPr>
        <b/>
        <sz val="9"/>
        <color theme="1"/>
        <rFont val="Calibri"/>
        <family val="2"/>
        <scheme val="minor"/>
      </rPr>
      <t xml:space="preserve">9 </t>
    </r>
    <r>
      <rPr>
        <sz val="9"/>
        <color theme="1"/>
        <rFont val="Calibri"/>
        <family val="2"/>
        <scheme val="minor"/>
      </rPr>
      <t>años de experiencia en Ejecución Proyectos de Empleabilidad y Emprendimiento FOSIS</t>
    </r>
  </si>
  <si>
    <t>maryt@innovasocial.cl</t>
  </si>
  <si>
    <t xml:space="preserve">EMPRENDIMIENTO </t>
  </si>
  <si>
    <t>EMPRENDIMIENTO Y COHESION SOCIAL</t>
  </si>
  <si>
    <t>El objetivo de esta vinculación es que los usuarios/as conozcan como funciona este banco comunal, cuales son los requisitos para ser parte de el, cuales son sus beneficios, los deberes que deben cumplir los beneficiarios de este sistema y como podría contribuir a su desarrollo como emprendedor.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</si>
</sst>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quot;$&quot;* #,##0_ ;_ &quot;$&quot;* \-#,##0_ ;_ &quot;$&quot;* &quot;-&quot;_ ;_ @_ "/>
    <numFmt numFmtId="164" formatCode="_-* #,##0_-;\-* #,##0_-;_-* &quot;-&quot;_-;_-@_-"/>
    <numFmt numFmtId="165" formatCode="_-* #,##0.00_-;\-* #,##0.00_-;_-* &quot;-&quot;??_-;_-@_-"/>
    <numFmt numFmtId="166" formatCode="_-&quot;$&quot;\ * #,##0_-;\-&quot;$&quot;\ * #,##0_-;_-&quot;$&quot;\ * &quot;-&quot;_-;_-@_-"/>
    <numFmt numFmtId="167" formatCode="&quot;$&quot;\ #,##0"/>
    <numFmt numFmtId="168" formatCode="_-[$$-340A]\ * #,##0_-;\-[$$-340A]\ * #,##0_-;_-[$$-340A]\ * &quot;-&quot;??_-;_-@_-"/>
    <numFmt numFmtId="169" formatCode="0.0%"/>
    <numFmt numFmtId="170" formatCode="0.000%"/>
  </numFmts>
  <fonts count="81" x14ac:knownFonts="1">
    <font>
      <sz val="10"/>
      <name val="Arial"/>
    </font>
    <font>
      <sz val="11"/>
      <color theme="1"/>
      <name val="Calibri"/>
      <family val="2"/>
      <scheme val="minor"/>
    </font>
    <font>
      <sz val="10"/>
      <name val="Arial"/>
      <family val="2"/>
    </font>
    <font>
      <sz val="8"/>
      <name val="Arial"/>
      <family val="2"/>
    </font>
    <font>
      <sz val="10"/>
      <name val="Arial Narrow"/>
      <family val="2"/>
    </font>
    <font>
      <b/>
      <sz val="10"/>
      <name val="Arial Narrow"/>
      <family val="2"/>
    </font>
    <font>
      <sz val="12"/>
      <name val="Arial Narrow"/>
      <family val="2"/>
    </font>
    <font>
      <b/>
      <u/>
      <sz val="20"/>
      <name val="Arial Narrow"/>
      <family val="2"/>
    </font>
    <font>
      <sz val="12"/>
      <color indexed="8"/>
      <name val="Calibri"/>
      <family val="2"/>
    </font>
    <font>
      <b/>
      <sz val="12"/>
      <color indexed="8"/>
      <name val="Calibri"/>
      <family val="2"/>
    </font>
    <font>
      <sz val="11"/>
      <name val="Arial"/>
      <family val="2"/>
    </font>
    <font>
      <b/>
      <sz val="12"/>
      <name val="Calibri"/>
      <family val="2"/>
    </font>
    <font>
      <sz val="9"/>
      <name val="Arial"/>
      <family val="2"/>
    </font>
    <font>
      <sz val="9"/>
      <name val="Arial Narrow"/>
      <family val="2"/>
    </font>
    <font>
      <b/>
      <sz val="11"/>
      <name val="Calibri"/>
      <family val="2"/>
    </font>
    <font>
      <b/>
      <sz val="13"/>
      <name val="Calibri"/>
      <family val="2"/>
    </font>
    <font>
      <i/>
      <sz val="11"/>
      <color indexed="9"/>
      <name val="Calibri"/>
      <family val="2"/>
    </font>
    <font>
      <b/>
      <sz val="11"/>
      <color indexed="9"/>
      <name val="Calibri"/>
      <family val="2"/>
    </font>
    <font>
      <sz val="10"/>
      <name val="Arial"/>
      <family val="2"/>
    </font>
    <font>
      <sz val="10"/>
      <color indexed="8"/>
      <name val="Calibri"/>
      <family val="2"/>
    </font>
    <font>
      <b/>
      <sz val="10"/>
      <color indexed="8"/>
      <name val="Calibri"/>
      <family val="2"/>
    </font>
    <font>
      <b/>
      <i/>
      <sz val="12"/>
      <color indexed="8"/>
      <name val="Calibri"/>
      <family val="2"/>
    </font>
    <font>
      <b/>
      <i/>
      <sz val="14"/>
      <color indexed="8"/>
      <name val="Calibri"/>
      <family val="2"/>
    </font>
    <font>
      <sz val="10"/>
      <name val="Arial"/>
      <family val="2"/>
    </font>
    <font>
      <sz val="11"/>
      <color indexed="9"/>
      <name val="Calibri"/>
      <family val="2"/>
    </font>
    <font>
      <sz val="11"/>
      <name val="Calibri"/>
      <family val="2"/>
    </font>
    <font>
      <b/>
      <sz val="9"/>
      <color indexed="8"/>
      <name val="Tahoma"/>
      <family val="2"/>
    </font>
    <font>
      <sz val="9"/>
      <color indexed="8"/>
      <name val="Tahoma"/>
      <family val="2"/>
    </font>
    <font>
      <sz val="12"/>
      <color indexed="8"/>
      <name val="Arial Narrow"/>
      <family val="2"/>
    </font>
    <font>
      <sz val="10"/>
      <color indexed="8"/>
      <name val="Tahoma"/>
      <family val="2"/>
    </font>
    <font>
      <b/>
      <sz val="9"/>
      <color indexed="81"/>
      <name val="Tahoma"/>
      <family val="2"/>
    </font>
    <font>
      <sz val="11"/>
      <color indexed="8"/>
      <name val="Tahoma"/>
      <family val="2"/>
    </font>
    <font>
      <b/>
      <sz val="9"/>
      <name val="Arial"/>
      <family val="2"/>
    </font>
    <font>
      <sz val="9"/>
      <color indexed="81"/>
      <name val="Tahoma"/>
      <family val="2"/>
    </font>
    <font>
      <sz val="10"/>
      <color theme="1"/>
      <name val="Calibri"/>
      <family val="2"/>
      <scheme val="minor"/>
    </font>
    <font>
      <sz val="11"/>
      <color theme="1"/>
      <name val="Calibri"/>
      <family val="2"/>
      <scheme val="minor"/>
    </font>
    <font>
      <sz val="11"/>
      <color theme="0"/>
      <name val="Calibri"/>
      <family val="2"/>
      <scheme val="minor"/>
    </font>
    <font>
      <b/>
      <sz val="11"/>
      <color rgb="FFFA7D00"/>
      <name val="Calibri"/>
      <family val="2"/>
      <scheme val="minor"/>
    </font>
    <font>
      <b/>
      <sz val="11"/>
      <color theme="0"/>
      <name val="Calibri"/>
      <family val="2"/>
      <scheme val="minor"/>
    </font>
    <font>
      <b/>
      <sz val="15"/>
      <color theme="3"/>
      <name val="Calibri"/>
      <family val="2"/>
      <scheme val="minor"/>
    </font>
    <font>
      <u/>
      <sz val="10"/>
      <color theme="10"/>
      <name val="Arial"/>
      <family val="2"/>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b/>
      <sz val="18"/>
      <color theme="3"/>
      <name val="Calibri"/>
      <family val="2"/>
      <scheme val="minor"/>
    </font>
    <font>
      <b/>
      <sz val="12"/>
      <color rgb="FFC00000"/>
      <name val="Arial Narrow"/>
      <family val="2"/>
    </font>
    <font>
      <b/>
      <u/>
      <sz val="20"/>
      <color theme="0"/>
      <name val="Arial Narrow"/>
      <family val="2"/>
    </font>
    <font>
      <b/>
      <sz val="11"/>
      <color rgb="FF9C6500"/>
      <name val="Calibri"/>
      <family val="2"/>
      <scheme val="minor"/>
    </font>
    <font>
      <sz val="10"/>
      <color rgb="FFFF0000"/>
      <name val="Arial"/>
      <family val="2"/>
    </font>
    <font>
      <sz val="10"/>
      <color theme="0" tint="-0.14999847407452621"/>
      <name val="Arial Narrow"/>
      <family val="2"/>
    </font>
    <font>
      <b/>
      <sz val="10"/>
      <color theme="0"/>
      <name val="Arial"/>
      <family val="2"/>
    </font>
    <font>
      <b/>
      <sz val="14"/>
      <color theme="1"/>
      <name val="Calibri"/>
      <family val="2"/>
      <scheme val="minor"/>
    </font>
    <font>
      <b/>
      <sz val="16"/>
      <color theme="1"/>
      <name val="Calibri"/>
      <family val="2"/>
      <scheme val="minor"/>
    </font>
    <font>
      <b/>
      <sz val="13"/>
      <name val="Calibri"/>
      <family val="2"/>
      <scheme val="minor"/>
    </font>
    <font>
      <b/>
      <sz val="10"/>
      <color theme="0"/>
      <name val="Calibri"/>
      <family val="2"/>
      <scheme val="minor"/>
    </font>
    <font>
      <b/>
      <sz val="18"/>
      <name val="Calibri"/>
      <family val="2"/>
      <scheme val="minor"/>
    </font>
    <font>
      <b/>
      <sz val="15"/>
      <name val="Calibri"/>
      <family val="2"/>
      <scheme val="minor"/>
    </font>
    <font>
      <b/>
      <sz val="10"/>
      <color theme="0"/>
      <name val="Arial Narrow"/>
      <family val="2"/>
    </font>
    <font>
      <sz val="11"/>
      <name val="Calibri"/>
      <family val="2"/>
      <scheme val="minor"/>
    </font>
    <font>
      <b/>
      <sz val="14"/>
      <color theme="0"/>
      <name val="Calibri"/>
      <family val="2"/>
      <scheme val="minor"/>
    </font>
    <font>
      <sz val="9"/>
      <color theme="1"/>
      <name val="Arial Narrow"/>
      <family val="2"/>
    </font>
    <font>
      <b/>
      <i/>
      <sz val="12"/>
      <color theme="1"/>
      <name val="Calibri"/>
      <family val="2"/>
      <scheme val="minor"/>
    </font>
    <font>
      <b/>
      <i/>
      <sz val="10"/>
      <color theme="1"/>
      <name val="Calibri"/>
      <family val="2"/>
      <scheme val="minor"/>
    </font>
    <font>
      <b/>
      <sz val="10"/>
      <color theme="1"/>
      <name val="Calibri"/>
      <family val="2"/>
      <scheme val="minor"/>
    </font>
    <font>
      <sz val="9"/>
      <color theme="1"/>
      <name val="Calibri"/>
      <family val="2"/>
      <scheme val="minor"/>
    </font>
    <font>
      <sz val="20"/>
      <color theme="0"/>
      <name val="Calibri"/>
      <family val="2"/>
      <scheme val="minor"/>
    </font>
    <font>
      <b/>
      <sz val="20"/>
      <color theme="1"/>
      <name val="Calibri"/>
      <family val="2"/>
      <scheme val="minor"/>
    </font>
    <font>
      <i/>
      <sz val="10"/>
      <color theme="0" tint="-0.499984740745262"/>
      <name val="Calibri"/>
      <family val="2"/>
      <scheme val="minor"/>
    </font>
    <font>
      <b/>
      <sz val="16"/>
      <name val="Calibri"/>
      <family val="2"/>
      <scheme val="minor"/>
    </font>
    <font>
      <b/>
      <sz val="14"/>
      <name val="Calibri"/>
      <family val="2"/>
      <scheme val="minor"/>
    </font>
    <font>
      <i/>
      <sz val="11"/>
      <color rgb="FFC00000"/>
      <name val="Calibri"/>
      <family val="2"/>
      <scheme val="minor"/>
    </font>
    <font>
      <b/>
      <sz val="9"/>
      <name val="Calibri"/>
      <family val="2"/>
      <scheme val="minor"/>
    </font>
    <font>
      <b/>
      <sz val="11"/>
      <name val="Calibri"/>
      <family val="2"/>
      <scheme val="minor"/>
    </font>
    <font>
      <sz val="9"/>
      <name val="Calibri"/>
      <family val="2"/>
      <scheme val="minor"/>
    </font>
    <font>
      <b/>
      <sz val="9"/>
      <color theme="1"/>
      <name val="Calibri"/>
      <family val="2"/>
      <scheme val="minor"/>
    </font>
    <font>
      <sz val="9"/>
      <color rgb="FFFF0000"/>
      <name val="Calibri"/>
      <family val="2"/>
      <scheme val="minor"/>
    </font>
    <font>
      <b/>
      <sz val="11"/>
      <color rgb="FFFF0000"/>
      <name val="Calibri"/>
      <family val="2"/>
      <scheme val="minor"/>
    </font>
  </fonts>
  <fills count="39">
    <fill>
      <patternFill patternType="none"/>
    </fill>
    <fill>
      <patternFill patternType="gray125"/>
    </fill>
    <fill>
      <patternFill patternType="solid">
        <fgColor theme="4" tint="0.79998168889431442"/>
        <bgColor indexed="65"/>
      </patternFill>
    </fill>
    <fill>
      <patternFill patternType="solid">
        <fgColor theme="6"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rgb="FFF2F2F2"/>
      </patternFill>
    </fill>
    <fill>
      <patternFill patternType="solid">
        <fgColor theme="4"/>
      </patternFill>
    </fill>
    <fill>
      <patternFill patternType="solid">
        <fgColor theme="6"/>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theme="9" tint="0.39997558519241921"/>
        <bgColor indexed="64"/>
      </patternFill>
    </fill>
    <fill>
      <patternFill patternType="solid">
        <fgColor theme="3" tint="-0.49998474074526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5" tint="-0.249977111117893"/>
        <bgColor indexed="64"/>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2F2F2"/>
        <bgColor indexed="64"/>
      </patternFill>
    </fill>
    <fill>
      <patternFill patternType="solid">
        <fgColor theme="2" tint="-9.9978637043366805E-2"/>
        <bgColor indexed="64"/>
      </patternFill>
    </fill>
  </fills>
  <borders count="64">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style="thin">
        <color theme="1" tint="0.499984740745262"/>
      </top>
      <bottom/>
      <diagonal/>
    </border>
    <border>
      <left style="thin">
        <color rgb="FF7F7F7F"/>
      </left>
      <right/>
      <top style="thin">
        <color rgb="FF7F7F7F"/>
      </top>
      <bottom style="thin">
        <color rgb="FF7F7F7F"/>
      </bottom>
      <diagonal/>
    </border>
    <border>
      <left style="thin">
        <color indexed="64"/>
      </left>
      <right/>
      <top style="thin">
        <color theme="1" tint="0.499984740745262"/>
      </top>
      <bottom/>
      <diagonal/>
    </border>
    <border>
      <left style="thin">
        <color theme="1" tint="0.499984740745262"/>
      </left>
      <right style="thin">
        <color theme="1" tint="0.499984740745262"/>
      </right>
      <top style="thin">
        <color indexed="64"/>
      </top>
      <bottom style="thin">
        <color theme="1" tint="0.499984740745262"/>
      </bottom>
      <diagonal/>
    </border>
    <border>
      <left style="thin">
        <color rgb="FF7F7F7F"/>
      </left>
      <right style="thin">
        <color rgb="FF7F7F7F"/>
      </right>
      <top/>
      <bottom style="thin">
        <color rgb="FF7F7F7F"/>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rgb="FF3F3F3F"/>
      </right>
      <top style="thin">
        <color rgb="FF3F3F3F"/>
      </top>
      <bottom style="thin">
        <color rgb="FF3F3F3F"/>
      </bottom>
      <diagonal/>
    </border>
    <border>
      <left/>
      <right style="thin">
        <color rgb="FF7F7F7F"/>
      </right>
      <top/>
      <bottom style="thin">
        <color indexed="64"/>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rgb="FF7F7F7F"/>
      </left>
      <right style="thin">
        <color rgb="FF7F7F7F"/>
      </right>
      <top style="thin">
        <color indexed="64"/>
      </top>
      <bottom/>
      <diagonal/>
    </border>
    <border>
      <left style="thin">
        <color rgb="FF7F7F7F"/>
      </left>
      <right/>
      <top style="thin">
        <color theme="1" tint="0.499984740745262"/>
      </top>
      <bottom/>
      <diagonal/>
    </border>
    <border>
      <left/>
      <right style="thin">
        <color rgb="FF7F7F7F"/>
      </right>
      <top style="thin">
        <color theme="1" tint="0.499984740745262"/>
      </top>
      <bottom/>
      <diagonal/>
    </border>
    <border>
      <left/>
      <right/>
      <top/>
      <bottom style="thin">
        <color theme="1" tint="0.499984740745262"/>
      </bottom>
      <diagonal/>
    </border>
    <border>
      <left/>
      <right style="thin">
        <color indexed="64"/>
      </right>
      <top/>
      <bottom style="thin">
        <color theme="1" tint="0.499984740745262"/>
      </bottom>
      <diagonal/>
    </border>
    <border>
      <left style="thin">
        <color rgb="FF7F7F7F"/>
      </left>
      <right style="thin">
        <color rgb="FF7F7F7F"/>
      </right>
      <top style="thin">
        <color rgb="FF7F7F7F"/>
      </top>
      <bottom style="thin">
        <color indexed="64"/>
      </bottom>
      <diagonal/>
    </border>
    <border>
      <left style="thin">
        <color rgb="FF7F7F7F"/>
      </left>
      <right/>
      <top style="thin">
        <color rgb="FF7F7F7F"/>
      </top>
      <bottom style="thin">
        <color indexed="64"/>
      </bottom>
      <diagonal/>
    </border>
    <border>
      <left style="thin">
        <color rgb="FF7F7F7F"/>
      </left>
      <right/>
      <top/>
      <bottom style="thin">
        <color rgb="FF7F7F7F"/>
      </bottom>
      <diagonal/>
    </border>
    <border>
      <left style="thin">
        <color theme="1" tint="0.499984740745262"/>
      </left>
      <right style="thin">
        <color theme="1" tint="0.499984740745262"/>
      </right>
      <top style="thin">
        <color indexed="64"/>
      </top>
      <bottom style="thin">
        <color indexed="64"/>
      </bottom>
      <diagonal/>
    </border>
    <border>
      <left style="thin">
        <color theme="1" tint="0.499984740745262"/>
      </left>
      <right style="thin">
        <color indexed="64"/>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right style="thin">
        <color rgb="FF7F7F7F"/>
      </right>
      <top style="thin">
        <color rgb="FF7F7F7F"/>
      </top>
      <bottom style="thin">
        <color indexed="64"/>
      </bottom>
      <diagonal/>
    </border>
  </borders>
  <cellStyleXfs count="36">
    <xf numFmtId="0" fontId="0" fillId="0" borderId="0"/>
    <xf numFmtId="0" fontId="34" fillId="2"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6" fillId="5" borderId="0" applyNumberFormat="0" applyBorder="0" applyAlignment="0" applyProtection="0"/>
    <xf numFmtId="0" fontId="37" fillId="6" borderId="31" applyNumberFormat="0" applyAlignment="0" applyProtection="0"/>
    <xf numFmtId="0" fontId="39" fillId="0" borderId="32" applyNumberFormat="0" applyFill="0" applyAlignment="0" applyProtection="0"/>
    <xf numFmtId="0" fontId="36" fillId="7" borderId="0" applyNumberFormat="0" applyBorder="0" applyAlignment="0" applyProtection="0"/>
    <xf numFmtId="0" fontId="36" fillId="8" borderId="0" applyNumberFormat="0" applyBorder="0" applyAlignment="0" applyProtection="0"/>
    <xf numFmtId="0" fontId="34" fillId="9" borderId="31" applyNumberFormat="0" applyAlignment="0" applyProtection="0"/>
    <xf numFmtId="0" fontId="40" fillId="0" borderId="0" applyNumberFormat="0" applyFill="0" applyBorder="0" applyAlignment="0" applyProtection="0"/>
    <xf numFmtId="165" fontId="18" fillId="0" borderId="0" applyFont="0" applyFill="0" applyBorder="0" applyAlignment="0" applyProtection="0"/>
    <xf numFmtId="164" fontId="18" fillId="0" borderId="0" applyFont="0" applyFill="0" applyBorder="0" applyAlignment="0" applyProtection="0"/>
    <xf numFmtId="166" fontId="18" fillId="0" borderId="0" applyFont="0" applyFill="0" applyBorder="0" applyAlignment="0" applyProtection="0"/>
    <xf numFmtId="0" fontId="41" fillId="10" borderId="0" applyNumberFormat="0" applyBorder="0" applyAlignment="0" applyProtection="0"/>
    <xf numFmtId="0" fontId="2" fillId="0" borderId="0"/>
    <xf numFmtId="0" fontId="18" fillId="11" borderId="33" applyNumberFormat="0" applyFont="0" applyAlignment="0" applyProtection="0"/>
    <xf numFmtId="9" fontId="2" fillId="0" borderId="0" applyFont="0" applyFill="0" applyBorder="0" applyAlignment="0" applyProtection="0"/>
    <xf numFmtId="0" fontId="42" fillId="6" borderId="34" applyNumberFormat="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6" fillId="0" borderId="35" applyNumberFormat="0" applyFill="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0" fontId="2" fillId="11" borderId="33" applyNumberFormat="0" applyFont="0" applyAlignment="0" applyProtection="0"/>
  </cellStyleXfs>
  <cellXfs count="399">
    <xf numFmtId="0" fontId="0" fillId="0" borderId="0" xfId="0"/>
    <xf numFmtId="0" fontId="4" fillId="0" borderId="0" xfId="0" applyFont="1"/>
    <xf numFmtId="0" fontId="7" fillId="0" borderId="0" xfId="0" applyFont="1"/>
    <xf numFmtId="0" fontId="6" fillId="0" borderId="0" xfId="0" applyFont="1"/>
    <xf numFmtId="0" fontId="7" fillId="0" borderId="0" xfId="0" applyFont="1" applyAlignment="1">
      <alignment horizontal="left"/>
    </xf>
    <xf numFmtId="0" fontId="4" fillId="0" borderId="0" xfId="0" applyFont="1" applyAlignment="1">
      <alignment horizontal="center" vertical="center"/>
    </xf>
    <xf numFmtId="0" fontId="4" fillId="0" borderId="0" xfId="0" applyFont="1" applyProtection="1">
      <protection locked="0"/>
    </xf>
    <xf numFmtId="0" fontId="5" fillId="0" borderId="0" xfId="0" applyFont="1" applyAlignment="1" applyProtection="1">
      <alignment horizontal="center"/>
      <protection locked="0"/>
    </xf>
    <xf numFmtId="0" fontId="10" fillId="0" borderId="0" xfId="0" applyFont="1" applyAlignment="1">
      <alignment vertical="center"/>
    </xf>
    <xf numFmtId="0" fontId="4" fillId="12" borderId="1" xfId="0" applyFont="1" applyFill="1" applyBorder="1" applyAlignment="1">
      <alignment horizontal="center"/>
    </xf>
    <xf numFmtId="0" fontId="2" fillId="0" borderId="0" xfId="0" applyFont="1" applyProtection="1">
      <protection locked="0"/>
    </xf>
    <xf numFmtId="0" fontId="0" fillId="0" borderId="0" xfId="0" applyAlignment="1">
      <alignment wrapText="1"/>
    </xf>
    <xf numFmtId="0" fontId="48" fillId="13" borderId="2" xfId="22" applyFont="1" applyFill="1" applyBorder="1" applyAlignment="1"/>
    <xf numFmtId="0" fontId="39" fillId="13" borderId="3" xfId="7" applyFill="1" applyBorder="1" applyAlignment="1"/>
    <xf numFmtId="0" fontId="47" fillId="0" borderId="2" xfId="4" applyFont="1" applyFill="1" applyBorder="1" applyProtection="1"/>
    <xf numFmtId="0" fontId="47" fillId="0" borderId="4" xfId="4" applyFont="1" applyFill="1" applyBorder="1" applyProtection="1"/>
    <xf numFmtId="0" fontId="47" fillId="0" borderId="5" xfId="4" applyFont="1" applyFill="1" applyBorder="1" applyProtection="1"/>
    <xf numFmtId="9" fontId="34" fillId="12" borderId="6" xfId="10" applyNumberFormat="1" applyFill="1" applyBorder="1" applyAlignment="1" applyProtection="1">
      <alignment horizontal="center" vertical="center"/>
      <protection locked="0"/>
    </xf>
    <xf numFmtId="0" fontId="34" fillId="9" borderId="1" xfId="10" applyBorder="1" applyAlignment="1" applyProtection="1">
      <alignment vertical="top" wrapText="1"/>
      <protection locked="0"/>
    </xf>
    <xf numFmtId="167" fontId="12" fillId="0" borderId="0" xfId="0" applyNumberFormat="1" applyFont="1" applyAlignment="1" applyProtection="1">
      <alignment horizontal="center" vertical="center" wrapText="1"/>
      <protection locked="0"/>
    </xf>
    <xf numFmtId="0" fontId="9" fillId="0" borderId="0" xfId="3" applyFont="1" applyFill="1" applyBorder="1" applyAlignment="1">
      <alignment horizontal="left" wrapText="1"/>
    </xf>
    <xf numFmtId="0" fontId="11" fillId="0" borderId="0" xfId="3" applyFont="1" applyFill="1" applyBorder="1" applyAlignment="1">
      <alignment horizontal="left" wrapText="1"/>
    </xf>
    <xf numFmtId="0" fontId="8" fillId="0" borderId="0" xfId="3" applyFont="1" applyFill="1" applyBorder="1" applyAlignment="1">
      <alignment vertical="center" wrapText="1"/>
    </xf>
    <xf numFmtId="0" fontId="9" fillId="0" borderId="0" xfId="3" applyFont="1" applyFill="1" applyBorder="1" applyAlignment="1">
      <alignment vertical="center" wrapText="1"/>
    </xf>
    <xf numFmtId="0" fontId="9" fillId="0" borderId="0" xfId="3" applyFont="1" applyFill="1" applyBorder="1" applyAlignment="1">
      <alignment wrapText="1"/>
    </xf>
    <xf numFmtId="0" fontId="6" fillId="0" borderId="0" xfId="0" applyFont="1" applyAlignment="1">
      <alignment horizontal="center" vertical="center"/>
    </xf>
    <xf numFmtId="0" fontId="8" fillId="0" borderId="0" xfId="3" applyFont="1" applyFill="1" applyBorder="1" applyAlignment="1">
      <alignment horizontal="center" vertical="center" wrapText="1"/>
    </xf>
    <xf numFmtId="0" fontId="49" fillId="14" borderId="7" xfId="0" applyFont="1" applyFill="1" applyBorder="1" applyAlignment="1">
      <alignment horizontal="center" vertical="center" wrapText="1"/>
    </xf>
    <xf numFmtId="0" fontId="49" fillId="14" borderId="8" xfId="0" applyFont="1" applyFill="1" applyBorder="1" applyAlignment="1">
      <alignment horizontal="center" vertical="center" wrapText="1"/>
    </xf>
    <xf numFmtId="0" fontId="49" fillId="14" borderId="9" xfId="0" applyFont="1" applyFill="1" applyBorder="1" applyAlignment="1">
      <alignment horizontal="center" vertical="center" wrapText="1"/>
    </xf>
    <xf numFmtId="0" fontId="41" fillId="10" borderId="7" xfId="15" applyBorder="1" applyAlignment="1" applyProtection="1">
      <alignment vertical="center" wrapText="1"/>
    </xf>
    <xf numFmtId="0" fontId="0" fillId="0" borderId="10" xfId="0" applyBorder="1" applyAlignment="1">
      <alignment wrapText="1"/>
    </xf>
    <xf numFmtId="0" fontId="50" fillId="0" borderId="0" xfId="0" applyFont="1" applyAlignment="1">
      <alignment horizontal="left"/>
    </xf>
    <xf numFmtId="0" fontId="4" fillId="0" borderId="0" xfId="16" applyFont="1"/>
    <xf numFmtId="0" fontId="6" fillId="0" borderId="0" xfId="16" applyFont="1"/>
    <xf numFmtId="0" fontId="4" fillId="13" borderId="0" xfId="16" applyFont="1" applyFill="1"/>
    <xf numFmtId="0" fontId="4" fillId="0" borderId="3" xfId="16" applyFont="1" applyBorder="1"/>
    <xf numFmtId="0" fontId="4" fillId="0" borderId="0" xfId="16" applyFont="1" applyAlignment="1">
      <alignment vertical="center" wrapText="1"/>
    </xf>
    <xf numFmtId="170" fontId="4" fillId="0" borderId="6" xfId="18" applyNumberFormat="1" applyFont="1" applyBorder="1" applyAlignment="1" applyProtection="1">
      <alignment horizontal="center" vertical="center"/>
    </xf>
    <xf numFmtId="0" fontId="4" fillId="0" borderId="11" xfId="16" applyFont="1" applyBorder="1" applyAlignment="1">
      <alignment horizontal="center" vertical="center" wrapText="1"/>
    </xf>
    <xf numFmtId="170" fontId="4" fillId="0" borderId="12" xfId="18" applyNumberFormat="1" applyFont="1" applyBorder="1" applyAlignment="1" applyProtection="1">
      <alignment horizontal="center" vertical="center"/>
    </xf>
    <xf numFmtId="0" fontId="4" fillId="0" borderId="0" xfId="16" applyFont="1" applyAlignment="1">
      <alignment horizontal="right" vertical="center" wrapText="1"/>
    </xf>
    <xf numFmtId="169" fontId="4" fillId="0" borderId="0" xfId="16" applyNumberFormat="1" applyFont="1" applyAlignment="1">
      <alignment horizontal="center" vertical="center" wrapText="1"/>
    </xf>
    <xf numFmtId="0" fontId="4" fillId="0" borderId="36" xfId="0" applyFont="1" applyBorder="1"/>
    <xf numFmtId="0" fontId="51" fillId="10" borderId="13" xfId="15" applyFont="1" applyBorder="1" applyAlignment="1">
      <alignment vertical="center" wrapText="1"/>
    </xf>
    <xf numFmtId="0" fontId="52" fillId="0" borderId="0" xfId="0" applyFont="1" applyAlignment="1">
      <alignment wrapText="1"/>
    </xf>
    <xf numFmtId="0" fontId="53" fillId="0" borderId="36" xfId="0" applyFont="1" applyBorder="1"/>
    <xf numFmtId="0" fontId="8" fillId="0" borderId="0" xfId="3" applyFont="1" applyFill="1" applyBorder="1" applyAlignment="1">
      <alignment wrapText="1"/>
    </xf>
    <xf numFmtId="166" fontId="8" fillId="0" borderId="0" xfId="3" applyNumberFormat="1" applyFont="1" applyFill="1" applyBorder="1" applyAlignment="1">
      <alignment wrapText="1"/>
    </xf>
    <xf numFmtId="0" fontId="8" fillId="0" borderId="0" xfId="3" applyNumberFormat="1" applyFont="1" applyFill="1" applyBorder="1" applyAlignment="1">
      <alignment wrapText="1"/>
    </xf>
    <xf numFmtId="0" fontId="22" fillId="0" borderId="0" xfId="3" applyFont="1" applyFill="1" applyBorder="1" applyAlignment="1">
      <alignment horizontal="center" vertical="center" wrapText="1"/>
    </xf>
    <xf numFmtId="0" fontId="9" fillId="0" borderId="6" xfId="3" applyFont="1" applyFill="1" applyBorder="1" applyAlignment="1">
      <alignment horizontal="left" vertical="top" wrapText="1"/>
    </xf>
    <xf numFmtId="0" fontId="11" fillId="0" borderId="6" xfId="3" applyFont="1" applyFill="1" applyBorder="1" applyAlignment="1">
      <alignment horizontal="left" vertical="top" wrapText="1"/>
    </xf>
    <xf numFmtId="0" fontId="0" fillId="15" borderId="14" xfId="0" applyFill="1" applyBorder="1"/>
    <xf numFmtId="0" fontId="0" fillId="15" borderId="10" xfId="0" applyFill="1" applyBorder="1"/>
    <xf numFmtId="0" fontId="0" fillId="15" borderId="15" xfId="0" applyFill="1" applyBorder="1"/>
    <xf numFmtId="0" fontId="0" fillId="16" borderId="16" xfId="0" applyFill="1" applyBorder="1"/>
    <xf numFmtId="0" fontId="0" fillId="16" borderId="0" xfId="0" applyFill="1"/>
    <xf numFmtId="0" fontId="0" fillId="16" borderId="17" xfId="0" applyFill="1" applyBorder="1"/>
    <xf numFmtId="0" fontId="0" fillId="16" borderId="18" xfId="0" applyFill="1" applyBorder="1"/>
    <xf numFmtId="0" fontId="0" fillId="16" borderId="7" xfId="0" applyFill="1" applyBorder="1"/>
    <xf numFmtId="0" fontId="0" fillId="16" borderId="19" xfId="0" applyFill="1" applyBorder="1"/>
    <xf numFmtId="0" fontId="0" fillId="17" borderId="14" xfId="0" applyFill="1" applyBorder="1"/>
    <xf numFmtId="0" fontId="0" fillId="17" borderId="10" xfId="0" applyFill="1" applyBorder="1"/>
    <xf numFmtId="0" fontId="0" fillId="17" borderId="15" xfId="0" applyFill="1" applyBorder="1"/>
    <xf numFmtId="0" fontId="0" fillId="18" borderId="16" xfId="0" applyFill="1" applyBorder="1"/>
    <xf numFmtId="0" fontId="0" fillId="18" borderId="0" xfId="0" applyFill="1"/>
    <xf numFmtId="0" fontId="0" fillId="18" borderId="17" xfId="0" applyFill="1" applyBorder="1"/>
    <xf numFmtId="0" fontId="0" fillId="18" borderId="18" xfId="0" applyFill="1" applyBorder="1"/>
    <xf numFmtId="0" fontId="0" fillId="18" borderId="7" xfId="0" applyFill="1" applyBorder="1"/>
    <xf numFmtId="0" fontId="0" fillId="18" borderId="19" xfId="0" applyFill="1" applyBorder="1"/>
    <xf numFmtId="0" fontId="0" fillId="19" borderId="20" xfId="0" applyFill="1" applyBorder="1"/>
    <xf numFmtId="0" fontId="0" fillId="20" borderId="21" xfId="0" applyFill="1" applyBorder="1"/>
    <xf numFmtId="0" fontId="0" fillId="21" borderId="20" xfId="0" applyFill="1" applyBorder="1"/>
    <xf numFmtId="0" fontId="0" fillId="22" borderId="21" xfId="0" applyFill="1" applyBorder="1"/>
    <xf numFmtId="0" fontId="0" fillId="23" borderId="20" xfId="0" applyFill="1" applyBorder="1"/>
    <xf numFmtId="0" fontId="0" fillId="24" borderId="21" xfId="0" applyFill="1" applyBorder="1"/>
    <xf numFmtId="0" fontId="0" fillId="25" borderId="20" xfId="0" applyFill="1" applyBorder="1"/>
    <xf numFmtId="164" fontId="23" fillId="26" borderId="21" xfId="13" applyFont="1" applyFill="1" applyBorder="1"/>
    <xf numFmtId="0" fontId="0" fillId="27" borderId="20" xfId="0" applyFill="1" applyBorder="1"/>
    <xf numFmtId="164" fontId="23" fillId="28" borderId="21" xfId="13" applyFont="1" applyFill="1" applyBorder="1"/>
    <xf numFmtId="0" fontId="0" fillId="29" borderId="20" xfId="0" applyFill="1" applyBorder="1"/>
    <xf numFmtId="0" fontId="0" fillId="30" borderId="21" xfId="0" applyFill="1" applyBorder="1"/>
    <xf numFmtId="0" fontId="0" fillId="0" borderId="6" xfId="0" applyBorder="1"/>
    <xf numFmtId="164" fontId="0" fillId="0" borderId="6" xfId="13" applyFont="1" applyBorder="1"/>
    <xf numFmtId="0" fontId="54" fillId="31" borderId="6" xfId="0" applyFont="1" applyFill="1" applyBorder="1" applyAlignment="1">
      <alignment horizontal="center"/>
    </xf>
    <xf numFmtId="0" fontId="4" fillId="0" borderId="0" xfId="0" applyFont="1" applyAlignment="1">
      <alignment vertical="center"/>
    </xf>
    <xf numFmtId="0" fontId="51" fillId="10" borderId="6" xfId="15" applyFont="1" applyBorder="1" applyAlignment="1">
      <alignment vertical="center" wrapText="1"/>
    </xf>
    <xf numFmtId="0" fontId="0" fillId="0" borderId="6" xfId="0" applyBorder="1" applyAlignment="1">
      <alignment wrapText="1"/>
    </xf>
    <xf numFmtId="0" fontId="34" fillId="12" borderId="6" xfId="1" applyFill="1" applyBorder="1" applyAlignment="1" applyProtection="1">
      <alignment horizontal="left" vertical="center" wrapText="1"/>
    </xf>
    <xf numFmtId="0" fontId="34" fillId="12" borderId="6" xfId="1" applyFill="1" applyBorder="1" applyAlignment="1" applyProtection="1">
      <alignment vertical="center" wrapText="1"/>
      <protection locked="0"/>
    </xf>
    <xf numFmtId="0" fontId="34" fillId="12" borderId="6" xfId="1" applyFill="1" applyBorder="1" applyAlignment="1" applyProtection="1">
      <alignment vertical="center" wrapText="1"/>
    </xf>
    <xf numFmtId="0" fontId="34" fillId="0" borderId="0" xfId="1" applyFill="1" applyBorder="1" applyAlignment="1">
      <alignment vertical="center" wrapText="1"/>
    </xf>
    <xf numFmtId="0" fontId="34" fillId="0" borderId="0" xfId="10" applyFill="1" applyBorder="1" applyAlignment="1" applyProtection="1">
      <alignment vertical="center"/>
      <protection locked="0"/>
    </xf>
    <xf numFmtId="3" fontId="34" fillId="0" borderId="0" xfId="10" applyNumberFormat="1" applyFill="1" applyBorder="1" applyAlignment="1" applyProtection="1">
      <alignment vertical="center" wrapText="1"/>
      <protection locked="0"/>
    </xf>
    <xf numFmtId="0" fontId="15" fillId="13" borderId="3" xfId="23" applyFont="1" applyFill="1" applyBorder="1" applyAlignment="1">
      <alignment vertical="center"/>
    </xf>
    <xf numFmtId="0" fontId="37" fillId="6" borderId="31" xfId="6" applyAlignment="1" applyProtection="1">
      <alignment horizontal="center" vertical="center" wrapText="1"/>
    </xf>
    <xf numFmtId="0" fontId="55" fillId="12" borderId="1" xfId="8" applyFont="1" applyFill="1" applyBorder="1" applyAlignment="1">
      <alignment vertical="center"/>
    </xf>
    <xf numFmtId="0" fontId="47" fillId="12" borderId="8" xfId="8" applyFont="1" applyFill="1" applyBorder="1" applyAlignment="1">
      <alignment vertical="center"/>
    </xf>
    <xf numFmtId="0" fontId="56" fillId="12" borderId="9" xfId="8" applyFont="1" applyFill="1" applyBorder="1" applyAlignment="1">
      <alignment vertical="center"/>
    </xf>
    <xf numFmtId="0" fontId="34" fillId="2" borderId="1" xfId="1" applyBorder="1" applyAlignment="1" applyProtection="1">
      <alignment horizontal="center" vertical="center"/>
    </xf>
    <xf numFmtId="0" fontId="34" fillId="9" borderId="37" xfId="10" applyBorder="1" applyAlignment="1" applyProtection="1">
      <alignment vertical="center" wrapText="1"/>
      <protection locked="0"/>
    </xf>
    <xf numFmtId="14" fontId="34" fillId="9" borderId="37" xfId="10" applyNumberFormat="1" applyBorder="1" applyAlignment="1" applyProtection="1">
      <alignment horizontal="center" vertical="center"/>
      <protection locked="0"/>
    </xf>
    <xf numFmtId="0" fontId="34" fillId="9" borderId="37" xfId="10" applyBorder="1" applyAlignment="1" applyProtection="1">
      <alignment horizontal="center" vertical="center"/>
      <protection locked="0"/>
    </xf>
    <xf numFmtId="0" fontId="53" fillId="0" borderId="38" xfId="0" applyFont="1" applyBorder="1"/>
    <xf numFmtId="0" fontId="39" fillId="0" borderId="0" xfId="7" applyBorder="1" applyAlignment="1">
      <alignment vertical="center"/>
    </xf>
    <xf numFmtId="0" fontId="39" fillId="0" borderId="0" xfId="7" applyFill="1" applyBorder="1" applyAlignment="1">
      <alignment vertical="center"/>
    </xf>
    <xf numFmtId="0" fontId="48" fillId="0" borderId="10" xfId="22" applyFont="1" applyBorder="1" applyAlignment="1">
      <alignment vertical="center"/>
    </xf>
    <xf numFmtId="0" fontId="48" fillId="0" borderId="10" xfId="22" applyFont="1" applyBorder="1" applyAlignment="1">
      <alignment vertical="center" wrapText="1"/>
    </xf>
    <xf numFmtId="0" fontId="48" fillId="0" borderId="10" xfId="22" applyFont="1" applyFill="1" applyBorder="1" applyAlignment="1">
      <alignment vertical="center" wrapText="1"/>
    </xf>
    <xf numFmtId="0" fontId="2" fillId="0" borderId="10" xfId="0" applyFont="1" applyBorder="1" applyProtection="1">
      <protection locked="0"/>
    </xf>
    <xf numFmtId="0" fontId="48" fillId="0" borderId="15" xfId="22" applyFont="1" applyBorder="1" applyAlignment="1">
      <alignment vertical="center" wrapText="1"/>
    </xf>
    <xf numFmtId="0" fontId="39" fillId="0" borderId="17" xfId="7" applyFill="1" applyBorder="1" applyAlignment="1">
      <alignment vertical="center"/>
    </xf>
    <xf numFmtId="0" fontId="57" fillId="0" borderId="7" xfId="23" applyFont="1" applyBorder="1" applyAlignment="1">
      <alignment vertical="center"/>
    </xf>
    <xf numFmtId="0" fontId="57" fillId="0" borderId="7" xfId="23" applyFont="1" applyFill="1" applyBorder="1" applyAlignment="1">
      <alignment vertical="center"/>
    </xf>
    <xf numFmtId="0" fontId="58" fillId="0" borderId="7" xfId="8" applyFont="1" applyFill="1" applyBorder="1" applyAlignment="1" applyProtection="1">
      <alignment vertical="center"/>
      <protection locked="0"/>
    </xf>
    <xf numFmtId="0" fontId="2" fillId="0" borderId="7" xfId="16" applyBorder="1"/>
    <xf numFmtId="0" fontId="2" fillId="0" borderId="19" xfId="16" applyBorder="1"/>
    <xf numFmtId="0" fontId="59" fillId="0" borderId="14" xfId="22" applyFont="1" applyBorder="1" applyAlignment="1">
      <alignment vertical="center"/>
    </xf>
    <xf numFmtId="0" fontId="60" fillId="0" borderId="16" xfId="7" applyFont="1" applyBorder="1" applyAlignment="1">
      <alignment vertical="center"/>
    </xf>
    <xf numFmtId="0" fontId="38" fillId="33" borderId="18" xfId="4" applyFont="1" applyFill="1" applyBorder="1" applyAlignment="1" applyProtection="1">
      <alignment vertical="center"/>
    </xf>
    <xf numFmtId="0" fontId="38" fillId="33" borderId="7" xfId="4" applyFont="1" applyFill="1" applyBorder="1" applyAlignment="1" applyProtection="1">
      <alignment vertical="center"/>
    </xf>
    <xf numFmtId="0" fontId="38" fillId="33" borderId="0" xfId="4" applyFont="1" applyFill="1" applyBorder="1" applyAlignment="1" applyProtection="1">
      <alignment vertical="center"/>
    </xf>
    <xf numFmtId="0" fontId="4" fillId="33" borderId="0" xfId="0" applyFont="1" applyFill="1"/>
    <xf numFmtId="165" fontId="37" fillId="6" borderId="31" xfId="6" applyNumberFormat="1" applyAlignment="1" applyProtection="1">
      <alignment horizontal="center" vertical="center" wrapText="1"/>
    </xf>
    <xf numFmtId="0" fontId="37" fillId="6" borderId="31" xfId="6" applyAlignment="1" applyProtection="1">
      <alignment horizontal="center" vertical="center" wrapText="1"/>
      <protection hidden="1"/>
    </xf>
    <xf numFmtId="0" fontId="14" fillId="13" borderId="8" xfId="4" applyFont="1" applyFill="1" applyBorder="1" applyAlignment="1" applyProtection="1">
      <alignment vertical="center"/>
      <protection locked="0"/>
    </xf>
    <xf numFmtId="0" fontId="14" fillId="13" borderId="9" xfId="4" applyFont="1" applyFill="1" applyBorder="1" applyAlignment="1" applyProtection="1">
      <alignment vertical="center"/>
      <protection locked="0"/>
    </xf>
    <xf numFmtId="0" fontId="38" fillId="33" borderId="1" xfId="4" applyFont="1" applyFill="1" applyBorder="1" applyAlignment="1" applyProtection="1">
      <alignment vertical="center"/>
    </xf>
    <xf numFmtId="0" fontId="38" fillId="33" borderId="8" xfId="4" applyFont="1" applyFill="1" applyBorder="1" applyAlignment="1" applyProtection="1">
      <alignment vertical="center"/>
    </xf>
    <xf numFmtId="0" fontId="57" fillId="13" borderId="18" xfId="23" applyFont="1" applyFill="1" applyBorder="1" applyAlignment="1">
      <alignment vertical="center"/>
    </xf>
    <xf numFmtId="168" fontId="37" fillId="6" borderId="31" xfId="6" applyNumberFormat="1" applyAlignment="1" applyProtection="1">
      <alignment horizontal="center" vertical="center" wrapText="1"/>
    </xf>
    <xf numFmtId="0" fontId="61" fillId="34" borderId="6" xfId="16" applyFont="1" applyFill="1" applyBorder="1" applyAlignment="1">
      <alignment horizontal="center" vertical="center"/>
    </xf>
    <xf numFmtId="0" fontId="61" fillId="34" borderId="6" xfId="16" applyFont="1" applyFill="1" applyBorder="1" applyAlignment="1">
      <alignment horizontal="center" vertical="center" wrapText="1"/>
    </xf>
    <xf numFmtId="0" fontId="61" fillId="34" borderId="11" xfId="16" applyFont="1" applyFill="1" applyBorder="1" applyAlignment="1">
      <alignment horizontal="center" vertical="center"/>
    </xf>
    <xf numFmtId="0" fontId="35" fillId="0" borderId="0" xfId="2" applyFill="1" applyBorder="1" applyAlignment="1" applyProtection="1">
      <alignment vertical="center" wrapText="1"/>
    </xf>
    <xf numFmtId="0" fontId="62" fillId="0" borderId="0" xfId="4" applyFont="1" applyFill="1" applyBorder="1" applyAlignment="1" applyProtection="1">
      <alignment vertical="center" wrapText="1"/>
    </xf>
    <xf numFmtId="0" fontId="62" fillId="0" borderId="0" xfId="4" applyFont="1" applyFill="1" applyBorder="1" applyAlignment="1" applyProtection="1">
      <alignment horizontal="center" vertical="center" wrapText="1"/>
    </xf>
    <xf numFmtId="0" fontId="36" fillId="33" borderId="0" xfId="8" applyFill="1"/>
    <xf numFmtId="0" fontId="63" fillId="35" borderId="1" xfId="8" applyFont="1" applyFill="1" applyBorder="1" applyAlignment="1">
      <alignment vertical="center"/>
    </xf>
    <xf numFmtId="0" fontId="38" fillId="35" borderId="8" xfId="8" applyFont="1" applyFill="1" applyBorder="1" applyAlignment="1">
      <alignment vertical="center"/>
    </xf>
    <xf numFmtId="0" fontId="4" fillId="0" borderId="6" xfId="16" applyFont="1" applyBorder="1" applyAlignment="1">
      <alignment horizontal="center" vertical="center" wrapText="1"/>
    </xf>
    <xf numFmtId="0" fontId="4" fillId="0" borderId="11" xfId="16" applyFont="1" applyBorder="1" applyAlignment="1">
      <alignment horizontal="center" vertical="center"/>
    </xf>
    <xf numFmtId="0" fontId="4" fillId="0" borderId="22" xfId="16" applyFont="1" applyBorder="1" applyAlignment="1">
      <alignment horizontal="center" vertical="center" wrapText="1"/>
    </xf>
    <xf numFmtId="0" fontId="13" fillId="0" borderId="8" xfId="0" applyFont="1" applyBorder="1" applyAlignment="1" applyProtection="1">
      <alignment vertical="center" wrapText="1"/>
      <protection locked="0"/>
    </xf>
    <xf numFmtId="0" fontId="4" fillId="0" borderId="8" xfId="0" applyFont="1" applyBorder="1" applyAlignment="1" applyProtection="1">
      <alignment wrapText="1"/>
      <protection locked="0"/>
    </xf>
    <xf numFmtId="0" fontId="0" fillId="0" borderId="8" xfId="0" applyBorder="1" applyAlignment="1" applyProtection="1">
      <alignment wrapText="1"/>
      <protection locked="0"/>
    </xf>
    <xf numFmtId="0" fontId="0" fillId="0" borderId="10" xfId="0" applyBorder="1" applyAlignment="1" applyProtection="1">
      <alignment wrapText="1"/>
      <protection locked="0"/>
    </xf>
    <xf numFmtId="0" fontId="64" fillId="0" borderId="6" xfId="0" applyFont="1" applyBorder="1" applyAlignment="1" applyProtection="1">
      <alignment vertical="center" wrapText="1"/>
      <protection locked="0"/>
    </xf>
    <xf numFmtId="0" fontId="0" fillId="0" borderId="0" xfId="0" applyAlignment="1" applyProtection="1">
      <alignment wrapText="1"/>
      <protection locked="0"/>
    </xf>
    <xf numFmtId="0" fontId="0" fillId="0" borderId="0" xfId="0" applyProtection="1">
      <protection locked="0"/>
    </xf>
    <xf numFmtId="0" fontId="48" fillId="0" borderId="0" xfId="22" applyFont="1" applyBorder="1" applyAlignment="1">
      <alignment vertical="center" wrapText="1"/>
    </xf>
    <xf numFmtId="0" fontId="2" fillId="0" borderId="0" xfId="16"/>
    <xf numFmtId="0" fontId="34" fillId="18" borderId="0" xfId="10" applyFill="1" applyBorder="1" applyAlignment="1" applyProtection="1">
      <alignment horizontal="center" vertical="top"/>
      <protection locked="0"/>
    </xf>
    <xf numFmtId="167" fontId="12" fillId="32" borderId="6" xfId="0" applyNumberFormat="1" applyFont="1" applyFill="1" applyBorder="1" applyAlignment="1" applyProtection="1">
      <alignment horizontal="center" vertical="center" wrapText="1"/>
      <protection locked="0"/>
    </xf>
    <xf numFmtId="167" fontId="32" fillId="32" borderId="6" xfId="0" applyNumberFormat="1" applyFont="1" applyFill="1" applyBorder="1" applyAlignment="1" applyProtection="1">
      <alignment horizontal="center" vertical="center" wrapText="1"/>
      <protection locked="0"/>
    </xf>
    <xf numFmtId="0" fontId="63" fillId="35" borderId="8" xfId="8" applyFont="1" applyFill="1" applyBorder="1" applyAlignment="1">
      <alignment vertical="center"/>
    </xf>
    <xf numFmtId="166" fontId="8" fillId="13" borderId="7" xfId="3" applyNumberFormat="1" applyFont="1" applyFill="1" applyBorder="1" applyAlignment="1" applyProtection="1">
      <alignment wrapText="1"/>
    </xf>
    <xf numFmtId="0" fontId="35" fillId="36" borderId="0" xfId="8" applyFont="1" applyFill="1"/>
    <xf numFmtId="0" fontId="55" fillId="22" borderId="31" xfId="10" applyNumberFormat="1" applyFont="1" applyFill="1" applyAlignment="1" applyProtection="1">
      <alignment horizontal="center" vertical="center" wrapText="1"/>
    </xf>
    <xf numFmtId="0" fontId="9" fillId="22" borderId="0" xfId="3" applyFont="1" applyFill="1" applyBorder="1" applyAlignment="1">
      <alignment horizontal="left" wrapText="1"/>
    </xf>
    <xf numFmtId="0" fontId="8" fillId="22" borderId="8" xfId="3" applyFont="1" applyFill="1" applyBorder="1" applyAlignment="1" applyProtection="1">
      <alignment wrapText="1"/>
      <protection locked="0"/>
    </xf>
    <xf numFmtId="0" fontId="8" fillId="22" borderId="7" xfId="3" applyFont="1" applyFill="1" applyBorder="1" applyAlignment="1" applyProtection="1">
      <alignment wrapText="1"/>
      <protection locked="0"/>
    </xf>
    <xf numFmtId="0" fontId="8" fillId="22" borderId="7" xfId="3" applyFont="1" applyFill="1" applyBorder="1" applyAlignment="1" applyProtection="1">
      <alignment horizontal="center" wrapText="1"/>
      <protection locked="0"/>
    </xf>
    <xf numFmtId="166" fontId="8" fillId="22" borderId="7" xfId="3" applyNumberFormat="1" applyFont="1" applyFill="1" applyBorder="1" applyAlignment="1" applyProtection="1">
      <alignment wrapText="1"/>
      <protection locked="0"/>
    </xf>
    <xf numFmtId="0" fontId="8" fillId="22" borderId="7" xfId="3" applyNumberFormat="1" applyFont="1" applyFill="1" applyBorder="1" applyAlignment="1" applyProtection="1">
      <alignment horizontal="center" wrapText="1"/>
      <protection locked="0"/>
    </xf>
    <xf numFmtId="0" fontId="57" fillId="36" borderId="7" xfId="23" applyFont="1" applyFill="1" applyBorder="1" applyAlignment="1">
      <alignment vertical="center"/>
    </xf>
    <xf numFmtId="0" fontId="57" fillId="36" borderId="19" xfId="23" applyFont="1" applyFill="1" applyBorder="1" applyAlignment="1">
      <alignment vertical="center"/>
    </xf>
    <xf numFmtId="0" fontId="65" fillId="36" borderId="6" xfId="1" applyFont="1" applyFill="1" applyBorder="1" applyAlignment="1" applyProtection="1">
      <alignment horizontal="center" vertical="center" wrapText="1"/>
    </xf>
    <xf numFmtId="0" fontId="66" fillId="36" borderId="6" xfId="1" applyFont="1" applyFill="1" applyBorder="1" applyAlignment="1" applyProtection="1">
      <alignment horizontal="center" vertical="center" wrapText="1"/>
    </xf>
    <xf numFmtId="0" fontId="34" fillId="22" borderId="6" xfId="10" applyFill="1" applyBorder="1" applyAlignment="1" applyProtection="1">
      <alignment vertical="center" wrapText="1"/>
      <protection locked="0"/>
    </xf>
    <xf numFmtId="17" fontId="34" fillId="22" borderId="6" xfId="10" applyNumberFormat="1" applyFill="1" applyBorder="1" applyAlignment="1" applyProtection="1">
      <alignment horizontal="center" vertical="center" wrapText="1"/>
      <protection locked="0"/>
    </xf>
    <xf numFmtId="0" fontId="34" fillId="36" borderId="1" xfId="1" applyFill="1" applyBorder="1" applyAlignment="1" applyProtection="1">
      <alignment horizontal="center" vertical="center"/>
    </xf>
    <xf numFmtId="0" fontId="67" fillId="36" borderId="14" xfId="1" applyFont="1" applyFill="1" applyBorder="1" applyAlignment="1" applyProtection="1">
      <alignment vertical="center" wrapText="1"/>
    </xf>
    <xf numFmtId="0" fontId="34" fillId="36" borderId="6" xfId="1" applyFill="1" applyBorder="1" applyAlignment="1" applyProtection="1">
      <alignment horizontal="center" vertical="center"/>
    </xf>
    <xf numFmtId="0" fontId="34" fillId="22" borderId="39" xfId="10" applyFill="1" applyBorder="1" applyAlignment="1" applyProtection="1">
      <alignment wrapText="1"/>
      <protection locked="0"/>
    </xf>
    <xf numFmtId="0" fontId="57" fillId="36" borderId="18" xfId="23" applyFont="1" applyFill="1" applyBorder="1" applyAlignment="1">
      <alignment vertical="center"/>
    </xf>
    <xf numFmtId="0" fontId="34" fillId="36" borderId="1" xfId="1" applyFill="1" applyBorder="1" applyAlignment="1" applyProtection="1">
      <alignment horizontal="center" vertical="center" wrapText="1"/>
    </xf>
    <xf numFmtId="0" fontId="34" fillId="36" borderId="9" xfId="1" applyFill="1" applyBorder="1" applyAlignment="1" applyProtection="1">
      <alignment horizontal="center" vertical="center" wrapText="1"/>
    </xf>
    <xf numFmtId="0" fontId="34" fillId="36" borderId="13" xfId="1" applyFill="1" applyBorder="1" applyAlignment="1" applyProtection="1">
      <alignment horizontal="center" vertical="center" wrapText="1"/>
    </xf>
    <xf numFmtId="0" fontId="67" fillId="36" borderId="6" xfId="1" applyFont="1" applyFill="1" applyBorder="1" applyAlignment="1" applyProtection="1">
      <alignment horizontal="center" vertical="center" wrapText="1"/>
      <protection locked="0"/>
    </xf>
    <xf numFmtId="0" fontId="34" fillId="36" borderId="6" xfId="1" applyFill="1" applyBorder="1" applyAlignment="1" applyProtection="1">
      <alignment horizontal="center" vertical="center"/>
      <protection locked="0"/>
    </xf>
    <xf numFmtId="0" fontId="68" fillId="22" borderId="6" xfId="10" applyFont="1" applyFill="1" applyBorder="1" applyAlignment="1" applyProtection="1">
      <alignment horizontal="center" vertical="center" wrapText="1"/>
      <protection locked="0"/>
    </xf>
    <xf numFmtId="0" fontId="40" fillId="22" borderId="6" xfId="11" applyFill="1" applyBorder="1" applyAlignment="1" applyProtection="1">
      <alignment horizontal="center" vertical="center" wrapText="1"/>
      <protection locked="0"/>
    </xf>
    <xf numFmtId="165" fontId="68" fillId="20" borderId="6" xfId="12" applyFont="1" applyFill="1" applyBorder="1" applyAlignment="1" applyProtection="1">
      <alignment horizontal="center" vertical="center" wrapText="1"/>
      <protection locked="0"/>
    </xf>
    <xf numFmtId="165" fontId="68" fillId="20" borderId="6" xfId="12" applyFont="1" applyFill="1" applyBorder="1" applyAlignment="1" applyProtection="1">
      <alignment horizontal="center" vertical="center"/>
      <protection locked="0"/>
    </xf>
    <xf numFmtId="167" fontId="68" fillId="22" borderId="6" xfId="10" applyNumberFormat="1" applyFont="1" applyFill="1" applyBorder="1" applyAlignment="1" applyProtection="1">
      <alignment horizontal="center" vertical="center" wrapText="1"/>
      <protection locked="0"/>
    </xf>
    <xf numFmtId="0" fontId="34" fillId="36" borderId="6" xfId="1" applyFill="1" applyBorder="1" applyAlignment="1" applyProtection="1">
      <alignment horizontal="center" vertical="center" wrapText="1"/>
    </xf>
    <xf numFmtId="0" fontId="34" fillId="36" borderId="1" xfId="1" applyFill="1" applyBorder="1" applyAlignment="1" applyProtection="1">
      <alignment vertical="center" wrapText="1"/>
    </xf>
    <xf numFmtId="0" fontId="34" fillId="22" borderId="31" xfId="10" applyFill="1" applyAlignment="1" applyProtection="1">
      <alignment vertical="center" wrapText="1"/>
      <protection locked="0"/>
    </xf>
    <xf numFmtId="3" fontId="34" fillId="22" borderId="31" xfId="10" applyNumberFormat="1" applyFill="1" applyAlignment="1" applyProtection="1">
      <alignment horizontal="center" vertical="center" wrapText="1"/>
      <protection locked="0"/>
    </xf>
    <xf numFmtId="3" fontId="34" fillId="22" borderId="31" xfId="10" applyNumberFormat="1" applyFill="1" applyAlignment="1" applyProtection="1">
      <alignment horizontal="center" wrapText="1"/>
      <protection locked="0"/>
    </xf>
    <xf numFmtId="0" fontId="35" fillId="36" borderId="6" xfId="4" applyFill="1" applyBorder="1" applyAlignment="1" applyProtection="1">
      <alignment horizontal="center" vertical="center" wrapText="1"/>
    </xf>
    <xf numFmtId="167" fontId="34" fillId="36" borderId="6" xfId="1" applyNumberFormat="1" applyFill="1" applyBorder="1" applyAlignment="1" applyProtection="1">
      <alignment horizontal="center" vertical="center" wrapText="1"/>
    </xf>
    <xf numFmtId="167" fontId="34" fillId="20" borderId="31" xfId="10" applyNumberFormat="1" applyFill="1" applyAlignment="1" applyProtection="1">
      <alignment horizontal="center" vertical="center" wrapText="1"/>
      <protection locked="0"/>
    </xf>
    <xf numFmtId="0" fontId="62" fillId="36" borderId="6" xfId="4" applyFont="1" applyFill="1" applyBorder="1" applyAlignment="1" applyProtection="1">
      <alignment horizontal="center" vertical="center" wrapText="1"/>
    </xf>
    <xf numFmtId="0" fontId="67" fillId="22" borderId="13" xfId="4" applyFont="1" applyFill="1" applyBorder="1" applyAlignment="1" applyProtection="1">
      <alignment horizontal="center" vertical="center" wrapText="1"/>
    </xf>
    <xf numFmtId="0" fontId="67" fillId="22" borderId="13" xfId="4" applyFont="1" applyFill="1" applyBorder="1" applyAlignment="1">
      <alignment horizontal="center" vertical="center" wrapText="1"/>
    </xf>
    <xf numFmtId="0" fontId="34" fillId="20" borderId="31" xfId="10" applyFill="1" applyAlignment="1" applyProtection="1">
      <alignment horizontal="center" vertical="center" wrapText="1"/>
      <protection locked="0"/>
    </xf>
    <xf numFmtId="0" fontId="34" fillId="20" borderId="31" xfId="10" applyFill="1" applyAlignment="1" applyProtection="1">
      <alignment wrapText="1"/>
      <protection locked="0"/>
    </xf>
    <xf numFmtId="17" fontId="34" fillId="20" borderId="31" xfId="10" applyNumberFormat="1" applyFill="1" applyAlignment="1" applyProtection="1">
      <alignment wrapText="1"/>
      <protection locked="0"/>
    </xf>
    <xf numFmtId="0" fontId="34" fillId="22" borderId="31" xfId="10" applyFill="1" applyAlignment="1" applyProtection="1">
      <alignment horizontal="center" vertical="center" wrapText="1"/>
      <protection locked="0"/>
    </xf>
    <xf numFmtId="0" fontId="34" fillId="22" borderId="31" xfId="10" applyFill="1" applyAlignment="1" applyProtection="1">
      <alignment horizontal="center" wrapText="1"/>
      <protection locked="0"/>
    </xf>
    <xf numFmtId="0" fontId="34" fillId="32" borderId="6" xfId="1" applyFill="1" applyBorder="1" applyAlignment="1" applyProtection="1">
      <alignment vertical="center" wrapText="1"/>
      <protection locked="0"/>
    </xf>
    <xf numFmtId="0" fontId="34" fillId="22" borderId="6" xfId="35" applyFont="1" applyFill="1" applyBorder="1" applyAlignment="1" applyProtection="1">
      <alignment vertical="center" wrapText="1"/>
      <protection locked="0"/>
    </xf>
    <xf numFmtId="0" fontId="34" fillId="22" borderId="6" xfId="10" applyFill="1" applyBorder="1" applyAlignment="1" applyProtection="1">
      <alignment vertical="top" wrapText="1"/>
      <protection locked="0"/>
    </xf>
    <xf numFmtId="17" fontId="34" fillId="22" borderId="6" xfId="10" applyNumberFormat="1" applyFill="1" applyBorder="1" applyAlignment="1" applyProtection="1">
      <alignment horizontal="center" vertical="top" wrapText="1"/>
      <protection locked="0"/>
    </xf>
    <xf numFmtId="0" fontId="34" fillId="22" borderId="40" xfId="10" applyFill="1" applyBorder="1" applyAlignment="1" applyProtection="1">
      <alignment horizontal="center" vertical="top" wrapText="1"/>
      <protection locked="0"/>
    </xf>
    <xf numFmtId="0" fontId="34" fillId="22" borderId="31" xfId="10" applyFill="1" applyAlignment="1" applyProtection="1">
      <alignment horizontal="center" vertical="top" wrapText="1"/>
      <protection locked="0"/>
    </xf>
    <xf numFmtId="3" fontId="34" fillId="22" borderId="40" xfId="10" applyNumberFormat="1" applyFill="1" applyBorder="1" applyAlignment="1" applyProtection="1">
      <alignment horizontal="center" vertical="top" wrapText="1"/>
      <protection locked="0"/>
    </xf>
    <xf numFmtId="3" fontId="34" fillId="22" borderId="31" xfId="10" applyNumberFormat="1" applyFill="1" applyAlignment="1" applyProtection="1">
      <alignment horizontal="center" vertical="top" wrapText="1"/>
      <protection locked="0"/>
    </xf>
    <xf numFmtId="17" fontId="34" fillId="20" borderId="31" xfId="10" applyNumberFormat="1" applyFill="1" applyAlignment="1" applyProtection="1">
      <alignment horizontal="center" wrapText="1"/>
      <protection locked="0"/>
    </xf>
    <xf numFmtId="0" fontId="68" fillId="22" borderId="6" xfId="10" applyFont="1" applyFill="1" applyBorder="1" applyAlignment="1" applyProtection="1">
      <alignment horizontal="left" vertical="center" wrapText="1"/>
      <protection locked="0"/>
    </xf>
    <xf numFmtId="0" fontId="77" fillId="22" borderId="6" xfId="10" applyFont="1" applyFill="1" applyBorder="1" applyAlignment="1" applyProtection="1">
      <alignment horizontal="left" vertical="center" wrapText="1"/>
      <protection locked="0"/>
    </xf>
    <xf numFmtId="165" fontId="79" fillId="20" borderId="6" xfId="12" applyFont="1" applyFill="1" applyBorder="1" applyAlignment="1" applyProtection="1">
      <alignment horizontal="center" vertical="center"/>
      <protection locked="0"/>
    </xf>
    <xf numFmtId="165" fontId="80" fillId="6" borderId="31" xfId="6" applyNumberFormat="1" applyFont="1" applyAlignment="1" applyProtection="1">
      <alignment horizontal="center" vertical="center" wrapText="1"/>
    </xf>
    <xf numFmtId="0" fontId="8" fillId="22" borderId="6" xfId="3" applyFont="1" applyFill="1" applyBorder="1" applyAlignment="1" applyProtection="1">
      <alignment horizontal="left" vertical="top" wrapText="1"/>
      <protection locked="0"/>
    </xf>
    <xf numFmtId="0" fontId="55" fillId="22" borderId="41" xfId="10" applyFont="1" applyFill="1" applyBorder="1" applyAlignment="1" applyProtection="1">
      <alignment horizontal="center" vertical="center" wrapText="1"/>
      <protection locked="0"/>
    </xf>
    <xf numFmtId="0" fontId="55" fillId="22" borderId="42" xfId="10" applyFont="1" applyFill="1" applyBorder="1" applyAlignment="1" applyProtection="1">
      <alignment horizontal="center" vertical="center" wrapText="1"/>
      <protection locked="0"/>
    </xf>
    <xf numFmtId="0" fontId="55" fillId="22" borderId="43" xfId="10" applyFont="1" applyFill="1" applyBorder="1" applyAlignment="1" applyProtection="1">
      <alignment horizontal="center" vertical="center" wrapText="1"/>
      <protection locked="0"/>
    </xf>
    <xf numFmtId="0" fontId="22" fillId="27" borderId="14" xfId="3" applyFont="1" applyFill="1" applyBorder="1" applyAlignment="1">
      <alignment horizontal="center" vertical="center" wrapText="1"/>
    </xf>
    <xf numFmtId="0" fontId="22" fillId="27" borderId="15" xfId="3" applyFont="1" applyFill="1" applyBorder="1" applyAlignment="1">
      <alignment horizontal="center" vertical="center" wrapText="1"/>
    </xf>
    <xf numFmtId="0" fontId="22" fillId="27" borderId="16" xfId="3" applyFont="1" applyFill="1" applyBorder="1" applyAlignment="1">
      <alignment horizontal="center" vertical="center" wrapText="1"/>
    </xf>
    <xf numFmtId="0" fontId="22" fillId="27" borderId="17" xfId="3" applyFont="1" applyFill="1" applyBorder="1" applyAlignment="1">
      <alignment horizontal="center" vertical="center" wrapText="1"/>
    </xf>
    <xf numFmtId="0" fontId="69" fillId="33" borderId="0" xfId="8" applyFont="1" applyFill="1" applyAlignment="1">
      <alignment horizontal="center" vertical="center"/>
    </xf>
    <xf numFmtId="0" fontId="22" fillId="27" borderId="18" xfId="3" applyFont="1" applyFill="1" applyBorder="1" applyAlignment="1">
      <alignment horizontal="center" vertical="center" wrapText="1"/>
    </xf>
    <xf numFmtId="0" fontId="22" fillId="27" borderId="19" xfId="3" applyFont="1" applyFill="1" applyBorder="1" applyAlignment="1">
      <alignment horizontal="center" vertical="center" wrapText="1"/>
    </xf>
    <xf numFmtId="0" fontId="70" fillId="36" borderId="0" xfId="8" applyFont="1" applyFill="1" applyAlignment="1">
      <alignment horizontal="center" vertical="center"/>
    </xf>
    <xf numFmtId="0" fontId="9" fillId="22" borderId="0" xfId="3" applyFont="1" applyFill="1" applyBorder="1" applyAlignment="1">
      <alignment horizontal="left" wrapText="1"/>
    </xf>
    <xf numFmtId="0" fontId="9" fillId="22" borderId="0" xfId="3" applyFont="1" applyFill="1" applyBorder="1" applyAlignment="1">
      <alignment horizontal="left" vertical="center" wrapText="1"/>
    </xf>
    <xf numFmtId="0" fontId="67" fillId="36" borderId="6" xfId="1" applyFont="1" applyFill="1" applyBorder="1" applyAlignment="1" applyProtection="1">
      <alignment horizontal="center" vertical="center" wrapText="1"/>
    </xf>
    <xf numFmtId="0" fontId="56" fillId="13" borderId="4" xfId="22" applyFont="1" applyFill="1" applyBorder="1" applyAlignment="1">
      <alignment horizontal="left"/>
    </xf>
    <xf numFmtId="0" fontId="56" fillId="13" borderId="5" xfId="22" applyFont="1" applyFill="1" applyBorder="1" applyAlignment="1">
      <alignment horizontal="left"/>
    </xf>
    <xf numFmtId="0" fontId="55" fillId="13" borderId="0" xfId="22" applyFont="1" applyFill="1" applyBorder="1" applyAlignment="1">
      <alignment horizontal="left"/>
    </xf>
    <xf numFmtId="0" fontId="55" fillId="13" borderId="23" xfId="22" applyFont="1" applyFill="1" applyBorder="1" applyAlignment="1">
      <alignment horizontal="left"/>
    </xf>
    <xf numFmtId="0" fontId="15" fillId="36" borderId="0" xfId="23" applyFont="1" applyFill="1" applyBorder="1" applyAlignment="1">
      <alignment horizontal="left" vertical="center"/>
    </xf>
    <xf numFmtId="0" fontId="15" fillId="36" borderId="23" xfId="23" applyFont="1" applyFill="1" applyBorder="1" applyAlignment="1">
      <alignment horizontal="left" vertical="center"/>
    </xf>
    <xf numFmtId="0" fontId="38" fillId="33" borderId="6" xfId="8" applyFont="1" applyFill="1" applyBorder="1" applyAlignment="1" applyProtection="1">
      <alignment horizontal="center" vertical="center"/>
    </xf>
    <xf numFmtId="0" fontId="34" fillId="22" borderId="6" xfId="17" applyFont="1" applyFill="1" applyBorder="1" applyAlignment="1" applyProtection="1">
      <alignment horizontal="center" vertical="center" wrapText="1"/>
      <protection locked="0"/>
    </xf>
    <xf numFmtId="0" fontId="34" fillId="12" borderId="6" xfId="1" applyFill="1" applyBorder="1" applyAlignment="1" applyProtection="1">
      <alignment horizontal="right" vertical="center"/>
    </xf>
    <xf numFmtId="0" fontId="34" fillId="12" borderId="6" xfId="1" applyFill="1" applyBorder="1" applyAlignment="1" applyProtection="1">
      <alignment horizontal="right" vertical="center" wrapText="1"/>
    </xf>
    <xf numFmtId="0" fontId="34" fillId="22" borderId="6" xfId="35" applyFont="1" applyFill="1" applyBorder="1" applyAlignment="1" applyProtection="1">
      <alignment horizontal="center" vertical="center" wrapText="1"/>
      <protection locked="0"/>
    </xf>
    <xf numFmtId="0" fontId="47" fillId="22" borderId="33" xfId="17" applyFont="1" applyFill="1" applyAlignment="1" applyProtection="1">
      <alignment horizontal="center" vertical="center" wrapText="1"/>
      <protection locked="0"/>
    </xf>
    <xf numFmtId="0" fontId="37" fillId="6" borderId="6" xfId="6" applyBorder="1" applyAlignment="1" applyProtection="1">
      <alignment horizontal="center" vertical="center" wrapText="1"/>
    </xf>
    <xf numFmtId="0" fontId="40" fillId="22" borderId="1" xfId="11" applyFill="1" applyBorder="1" applyAlignment="1" applyProtection="1">
      <alignment horizontal="center" vertical="center" wrapText="1"/>
      <protection locked="0"/>
    </xf>
    <xf numFmtId="0" fontId="34" fillId="22" borderId="8" xfId="17" applyFont="1" applyFill="1" applyBorder="1" applyAlignment="1" applyProtection="1">
      <alignment horizontal="center" vertical="center" wrapText="1"/>
      <protection locked="0"/>
    </xf>
    <xf numFmtId="0" fontId="34" fillId="22" borderId="9" xfId="17" applyFont="1" applyFill="1" applyBorder="1" applyAlignment="1" applyProtection="1">
      <alignment horizontal="center" vertical="center" wrapText="1"/>
      <protection locked="0"/>
    </xf>
    <xf numFmtId="0" fontId="34" fillId="22" borderId="1" xfId="17" applyFont="1" applyFill="1" applyBorder="1" applyAlignment="1" applyProtection="1">
      <alignment horizontal="center" vertical="center" wrapText="1"/>
      <protection locked="0"/>
    </xf>
    <xf numFmtId="0" fontId="34" fillId="22" borderId="1" xfId="35" applyFont="1" applyFill="1" applyBorder="1" applyAlignment="1" applyProtection="1">
      <alignment horizontal="center" vertical="center" wrapText="1"/>
      <protection locked="0"/>
    </xf>
    <xf numFmtId="0" fontId="34" fillId="22" borderId="8" xfId="35" applyFont="1" applyFill="1" applyBorder="1" applyAlignment="1" applyProtection="1">
      <alignment horizontal="center" vertical="center" wrapText="1"/>
      <protection locked="0"/>
    </xf>
    <xf numFmtId="0" fontId="34" fillId="22" borderId="9" xfId="35" applyFont="1" applyFill="1" applyBorder="1" applyAlignment="1" applyProtection="1">
      <alignment horizontal="center" vertical="center" wrapText="1"/>
      <protection locked="0"/>
    </xf>
    <xf numFmtId="0" fontId="37" fillId="6" borderId="31" xfId="6" applyAlignment="1" applyProtection="1">
      <alignment horizontal="center" vertical="center" wrapText="1"/>
    </xf>
    <xf numFmtId="164" fontId="42" fillId="6" borderId="44" xfId="13" applyFont="1" applyFill="1" applyBorder="1" applyAlignment="1" applyProtection="1">
      <alignment horizontal="center" vertical="center" wrapText="1"/>
    </xf>
    <xf numFmtId="164" fontId="42" fillId="6" borderId="34" xfId="13" applyFont="1" applyFill="1" applyBorder="1" applyAlignment="1" applyProtection="1">
      <alignment horizontal="center" vertical="center" wrapText="1"/>
    </xf>
    <xf numFmtId="166" fontId="37" fillId="6" borderId="31" xfId="14" applyFont="1" applyFill="1" applyBorder="1" applyAlignment="1" applyProtection="1">
      <alignment horizontal="left" vertical="center" wrapText="1"/>
    </xf>
    <xf numFmtId="0" fontId="44" fillId="22" borderId="0" xfId="21" applyFill="1" applyBorder="1" applyAlignment="1">
      <alignment horizontal="center" vertical="center" wrapText="1"/>
    </xf>
    <xf numFmtId="0" fontId="34" fillId="12" borderId="6" xfId="1" applyFill="1" applyBorder="1" applyAlignment="1" applyProtection="1">
      <alignment horizontal="left" vertical="center" wrapText="1"/>
    </xf>
    <xf numFmtId="42" fontId="37" fillId="6" borderId="31" xfId="6" applyNumberFormat="1" applyAlignment="1" applyProtection="1">
      <alignment horizontal="left" vertical="center" wrapText="1"/>
    </xf>
    <xf numFmtId="0" fontId="71" fillId="13" borderId="6" xfId="20" applyFont="1" applyFill="1" applyBorder="1" applyAlignment="1" applyProtection="1">
      <alignment horizontal="center" vertical="center" wrapText="1"/>
    </xf>
    <xf numFmtId="0" fontId="38" fillId="33" borderId="20" xfId="4" applyFont="1" applyFill="1" applyBorder="1" applyAlignment="1" applyProtection="1">
      <alignment horizontal="center" vertical="center"/>
    </xf>
    <xf numFmtId="0" fontId="38" fillId="33" borderId="21" xfId="4" applyFont="1" applyFill="1" applyBorder="1" applyAlignment="1" applyProtection="1">
      <alignment horizontal="center" vertical="center"/>
    </xf>
    <xf numFmtId="0" fontId="38" fillId="33" borderId="6" xfId="4" applyFont="1" applyFill="1" applyBorder="1" applyAlignment="1" applyProtection="1">
      <alignment horizontal="center" vertical="center"/>
    </xf>
    <xf numFmtId="0" fontId="38" fillId="33" borderId="1" xfId="4" applyFont="1" applyFill="1" applyBorder="1" applyAlignment="1" applyProtection="1">
      <alignment horizontal="center" vertical="center"/>
    </xf>
    <xf numFmtId="0" fontId="34" fillId="12" borderId="1" xfId="1" applyFill="1" applyBorder="1" applyAlignment="1" applyProtection="1">
      <alignment horizontal="left" vertical="center" wrapText="1"/>
    </xf>
    <xf numFmtId="0" fontId="34" fillId="12" borderId="9" xfId="1" applyFill="1" applyBorder="1" applyAlignment="1" applyProtection="1">
      <alignment horizontal="left" vertical="center" wrapText="1"/>
    </xf>
    <xf numFmtId="0" fontId="67" fillId="36" borderId="6" xfId="4" applyFont="1" applyFill="1" applyBorder="1" applyAlignment="1" applyProtection="1">
      <alignment horizontal="center" vertical="center" wrapText="1"/>
    </xf>
    <xf numFmtId="0" fontId="71" fillId="13" borderId="44" xfId="20" applyFont="1" applyFill="1" applyBorder="1" applyAlignment="1" applyProtection="1">
      <alignment horizontal="center" vertical="center" wrapText="1"/>
    </xf>
    <xf numFmtId="0" fontId="71" fillId="13" borderId="34" xfId="20" applyFont="1" applyFill="1" applyBorder="1" applyAlignment="1" applyProtection="1">
      <alignment horizontal="center" vertical="center" wrapText="1"/>
    </xf>
    <xf numFmtId="164" fontId="42" fillId="37" borderId="44" xfId="13" applyFont="1" applyFill="1" applyBorder="1" applyAlignment="1" applyProtection="1">
      <alignment horizontal="center" vertical="center" wrapText="1"/>
    </xf>
    <xf numFmtId="164" fontId="42" fillId="37" borderId="34" xfId="13" applyFont="1" applyFill="1" applyBorder="1" applyAlignment="1" applyProtection="1">
      <alignment horizontal="center" vertical="center" wrapText="1"/>
    </xf>
    <xf numFmtId="0" fontId="34" fillId="22" borderId="6" xfId="10" applyFill="1" applyBorder="1" applyAlignment="1" applyProtection="1">
      <alignment horizontal="center" vertical="center" wrapText="1"/>
      <protection locked="0"/>
    </xf>
    <xf numFmtId="0" fontId="34" fillId="22" borderId="6" xfId="10" applyFill="1" applyBorder="1" applyAlignment="1" applyProtection="1">
      <alignment horizontal="left" vertical="top" wrapText="1"/>
      <protection locked="0"/>
    </xf>
    <xf numFmtId="0" fontId="34" fillId="22" borderId="6" xfId="10" applyFill="1" applyBorder="1" applyAlignment="1" applyProtection="1">
      <alignment horizontal="left" vertical="center" wrapText="1"/>
      <protection locked="0"/>
    </xf>
    <xf numFmtId="0" fontId="72" fillId="13" borderId="14" xfId="22" applyFont="1" applyFill="1" applyBorder="1" applyAlignment="1">
      <alignment horizontal="left" vertical="top" wrapText="1"/>
    </xf>
    <xf numFmtId="0" fontId="72" fillId="13" borderId="10" xfId="22" applyFont="1" applyFill="1" applyBorder="1" applyAlignment="1">
      <alignment horizontal="left" vertical="top" wrapText="1"/>
    </xf>
    <xf numFmtId="0" fontId="72" fillId="13" borderId="15" xfId="22" applyFont="1" applyFill="1" applyBorder="1" applyAlignment="1">
      <alignment horizontal="left" vertical="top" wrapText="1"/>
    </xf>
    <xf numFmtId="0" fontId="73" fillId="13" borderId="16" xfId="7" applyFont="1" applyFill="1" applyBorder="1" applyAlignment="1">
      <alignment horizontal="left"/>
    </xf>
    <xf numFmtId="0" fontId="73" fillId="13" borderId="0" xfId="7" applyFont="1" applyFill="1" applyBorder="1" applyAlignment="1">
      <alignment horizontal="left"/>
    </xf>
    <xf numFmtId="0" fontId="73" fillId="13" borderId="17" xfId="7" applyFont="1" applyFill="1" applyBorder="1" applyAlignment="1">
      <alignment horizontal="left"/>
    </xf>
    <xf numFmtId="0" fontId="38" fillId="33" borderId="0" xfId="4" applyFont="1" applyFill="1" applyBorder="1" applyAlignment="1" applyProtection="1">
      <alignment horizontal="center" vertical="center" wrapText="1"/>
    </xf>
    <xf numFmtId="0" fontId="38" fillId="33" borderId="17" xfId="4" applyFont="1" applyFill="1" applyBorder="1" applyAlignment="1" applyProtection="1">
      <alignment horizontal="center" vertical="center" wrapText="1"/>
    </xf>
    <xf numFmtId="0" fontId="42" fillId="6" borderId="34" xfId="19" applyAlignment="1" applyProtection="1">
      <alignment horizontal="left" vertical="top" wrapText="1"/>
      <protection hidden="1"/>
    </xf>
    <xf numFmtId="0" fontId="74" fillId="13" borderId="7" xfId="10" applyFont="1" applyFill="1" applyBorder="1" applyAlignment="1" applyProtection="1">
      <alignment horizontal="center" vertical="center" wrapText="1"/>
    </xf>
    <xf numFmtId="0" fontId="74" fillId="13" borderId="45" xfId="10" applyFont="1" applyFill="1" applyBorder="1" applyAlignment="1" applyProtection="1">
      <alignment horizontal="center" vertical="center" wrapText="1"/>
    </xf>
    <xf numFmtId="0" fontId="65" fillId="36" borderId="6" xfId="1" applyFont="1" applyFill="1" applyBorder="1" applyAlignment="1" applyProtection="1">
      <alignment horizontal="center" vertical="center" wrapText="1"/>
    </xf>
    <xf numFmtId="0" fontId="72" fillId="13" borderId="14" xfId="22" applyFont="1" applyFill="1" applyBorder="1" applyAlignment="1">
      <alignment horizontal="left" vertical="center" wrapText="1"/>
    </xf>
    <xf numFmtId="0" fontId="72" fillId="13" borderId="10" xfId="22" applyFont="1" applyFill="1" applyBorder="1" applyAlignment="1">
      <alignment horizontal="left" vertical="center" wrapText="1"/>
    </xf>
    <xf numFmtId="0" fontId="72" fillId="13" borderId="15" xfId="22" applyFont="1" applyFill="1" applyBorder="1" applyAlignment="1">
      <alignment horizontal="left" vertical="center" wrapText="1"/>
    </xf>
    <xf numFmtId="0" fontId="73" fillId="13" borderId="16" xfId="7" applyFont="1" applyFill="1" applyBorder="1" applyAlignment="1">
      <alignment horizontal="left" vertical="center"/>
    </xf>
    <xf numFmtId="0" fontId="73" fillId="13" borderId="0" xfId="7" applyFont="1" applyFill="1" applyBorder="1" applyAlignment="1">
      <alignment horizontal="left" vertical="center"/>
    </xf>
    <xf numFmtId="0" fontId="73" fillId="13" borderId="17" xfId="7" applyFont="1" applyFill="1" applyBorder="1" applyAlignment="1">
      <alignment horizontal="left" vertical="center"/>
    </xf>
    <xf numFmtId="0" fontId="15" fillId="36" borderId="18" xfId="23" applyFont="1" applyFill="1" applyBorder="1" applyAlignment="1">
      <alignment horizontal="left" vertical="center"/>
    </xf>
    <xf numFmtId="0" fontId="57" fillId="36" borderId="7" xfId="23" applyFont="1" applyFill="1" applyBorder="1" applyAlignment="1">
      <alignment horizontal="left" vertical="center"/>
    </xf>
    <xf numFmtId="0" fontId="57" fillId="36" borderId="19" xfId="23" applyFont="1" applyFill="1" applyBorder="1" applyAlignment="1">
      <alignment horizontal="left" vertical="center"/>
    </xf>
    <xf numFmtId="0" fontId="38" fillId="33" borderId="7" xfId="4" applyFont="1" applyFill="1" applyBorder="1" applyAlignment="1" applyProtection="1">
      <alignment horizontal="center" vertical="center" wrapText="1"/>
    </xf>
    <xf numFmtId="0" fontId="38" fillId="33" borderId="19" xfId="4" applyFont="1" applyFill="1" applyBorder="1" applyAlignment="1" applyProtection="1">
      <alignment horizontal="center" vertical="center" wrapText="1"/>
    </xf>
    <xf numFmtId="0" fontId="34" fillId="22" borderId="31" xfId="10" applyFill="1" applyAlignment="1" applyProtection="1">
      <alignment horizontal="center" vertical="center" wrapText="1"/>
      <protection locked="0"/>
    </xf>
    <xf numFmtId="0" fontId="67" fillId="36" borderId="1" xfId="1" applyFont="1" applyFill="1" applyBorder="1" applyAlignment="1" applyProtection="1">
      <alignment horizontal="center" vertical="center" wrapText="1"/>
    </xf>
    <xf numFmtId="0" fontId="67" fillId="36" borderId="9" xfId="1" applyFont="1" applyFill="1" applyBorder="1" applyAlignment="1" applyProtection="1">
      <alignment horizontal="center" vertical="center" wrapText="1"/>
    </xf>
    <xf numFmtId="0" fontId="67" fillId="36" borderId="8" xfId="1" applyFont="1" applyFill="1" applyBorder="1" applyAlignment="1" applyProtection="1">
      <alignment horizontal="center" vertical="center" wrapText="1"/>
    </xf>
    <xf numFmtId="0" fontId="34" fillId="22" borderId="46" xfId="10" applyFill="1" applyBorder="1" applyAlignment="1" applyProtection="1">
      <alignment horizontal="center" wrapText="1"/>
      <protection locked="0"/>
    </xf>
    <xf numFmtId="0" fontId="34" fillId="22" borderId="47" xfId="10" applyFill="1" applyBorder="1" applyAlignment="1" applyProtection="1">
      <alignment horizontal="center" wrapText="1"/>
      <protection locked="0"/>
    </xf>
    <xf numFmtId="0" fontId="34" fillId="22" borderId="48" xfId="10" applyFill="1" applyBorder="1" applyAlignment="1" applyProtection="1">
      <alignment horizontal="center" wrapText="1"/>
      <protection locked="0"/>
    </xf>
    <xf numFmtId="0" fontId="34" fillId="22" borderId="49" xfId="10" applyFill="1" applyBorder="1" applyAlignment="1" applyProtection="1">
      <alignment horizontal="center" wrapText="1"/>
      <protection locked="0"/>
    </xf>
    <xf numFmtId="0" fontId="34" fillId="22" borderId="50" xfId="10" applyFill="1" applyBorder="1" applyAlignment="1" applyProtection="1">
      <alignment horizontal="center" vertical="center" wrapText="1"/>
      <protection locked="0"/>
    </xf>
    <xf numFmtId="0" fontId="34" fillId="22" borderId="53" xfId="10" applyFill="1" applyBorder="1" applyAlignment="1" applyProtection="1">
      <alignment horizontal="center" wrapText="1"/>
      <protection locked="0"/>
    </xf>
    <xf numFmtId="0" fontId="34" fillId="22" borderId="54" xfId="10" applyFill="1" applyBorder="1" applyAlignment="1" applyProtection="1">
      <alignment horizontal="center" wrapText="1"/>
      <protection locked="0"/>
    </xf>
    <xf numFmtId="0" fontId="67" fillId="36" borderId="60" xfId="1" applyFont="1" applyFill="1" applyBorder="1" applyAlignment="1" applyProtection="1">
      <alignment horizontal="center" vertical="center" wrapText="1"/>
    </xf>
    <xf numFmtId="0" fontId="67" fillId="36" borderId="58" xfId="1" applyFont="1" applyFill="1" applyBorder="1" applyAlignment="1" applyProtection="1">
      <alignment horizontal="center" vertical="center" wrapText="1"/>
    </xf>
    <xf numFmtId="0" fontId="67" fillId="36" borderId="59" xfId="1" applyFont="1" applyFill="1" applyBorder="1" applyAlignment="1" applyProtection="1">
      <alignment horizontal="center" vertical="center" wrapText="1"/>
    </xf>
    <xf numFmtId="0" fontId="34" fillId="22" borderId="55" xfId="10" applyFill="1" applyBorder="1" applyAlignment="1" applyProtection="1">
      <alignment horizontal="center" wrapText="1"/>
      <protection locked="0"/>
    </xf>
    <xf numFmtId="0" fontId="34" fillId="22" borderId="56" xfId="10" applyFill="1" applyBorder="1" applyAlignment="1" applyProtection="1">
      <alignment horizontal="center" wrapText="1"/>
      <protection locked="0"/>
    </xf>
    <xf numFmtId="0" fontId="34" fillId="22" borderId="31" xfId="10" applyFill="1" applyAlignment="1" applyProtection="1">
      <alignment horizontal="center" wrapText="1"/>
      <protection locked="0"/>
    </xf>
    <xf numFmtId="0" fontId="34" fillId="22" borderId="37" xfId="10" applyFill="1" applyBorder="1" applyAlignment="1" applyProtection="1">
      <alignment horizontal="center" wrapText="1"/>
      <protection locked="0"/>
    </xf>
    <xf numFmtId="0" fontId="34" fillId="22" borderId="51" xfId="10" applyFill="1" applyBorder="1" applyAlignment="1" applyProtection="1">
      <alignment horizontal="center" vertical="center" wrapText="1"/>
      <protection locked="0"/>
    </xf>
    <xf numFmtId="0" fontId="34" fillId="22" borderId="52" xfId="10" applyFill="1" applyBorder="1" applyAlignment="1" applyProtection="1">
      <alignment horizontal="center" vertical="center" wrapText="1"/>
      <protection locked="0"/>
    </xf>
    <xf numFmtId="0" fontId="38" fillId="33" borderId="8" xfId="4" applyFont="1" applyFill="1" applyBorder="1" applyAlignment="1" applyProtection="1">
      <alignment horizontal="center" vertical="center" wrapText="1"/>
    </xf>
    <xf numFmtId="0" fontId="38" fillId="33" borderId="9" xfId="4" applyFont="1" applyFill="1" applyBorder="1" applyAlignment="1" applyProtection="1">
      <alignment horizontal="center" vertical="center" wrapText="1"/>
    </xf>
    <xf numFmtId="0" fontId="34" fillId="22" borderId="40" xfId="10" applyFill="1" applyBorder="1" applyAlignment="1" applyProtection="1">
      <alignment horizontal="center" wrapText="1"/>
      <protection locked="0"/>
    </xf>
    <xf numFmtId="0" fontId="34" fillId="22" borderId="57" xfId="10" applyFill="1" applyBorder="1" applyAlignment="1" applyProtection="1">
      <alignment horizontal="center" wrapText="1"/>
      <protection locked="0"/>
    </xf>
    <xf numFmtId="0" fontId="75" fillId="36" borderId="20" xfId="1" applyFont="1" applyFill="1" applyBorder="1" applyAlignment="1" applyProtection="1">
      <alignment horizontal="center" vertical="center" wrapText="1"/>
    </xf>
    <xf numFmtId="0" fontId="75" fillId="36" borderId="13" xfId="1" applyFont="1" applyFill="1" applyBorder="1" applyAlignment="1" applyProtection="1">
      <alignment horizontal="center" vertical="center" wrapText="1"/>
    </xf>
    <xf numFmtId="0" fontId="34" fillId="36" borderId="20" xfId="1" applyFill="1" applyBorder="1" applyAlignment="1" applyProtection="1">
      <alignment horizontal="center" vertical="center" wrapText="1"/>
    </xf>
    <xf numFmtId="0" fontId="34" fillId="36" borderId="13" xfId="1" applyFill="1" applyBorder="1" applyAlignment="1" applyProtection="1">
      <alignment horizontal="center" vertical="center" wrapText="1"/>
    </xf>
    <xf numFmtId="0" fontId="34" fillId="36" borderId="14" xfId="1" applyFill="1" applyBorder="1" applyAlignment="1" applyProtection="1">
      <alignment horizontal="center" vertical="center" wrapText="1"/>
    </xf>
    <xf numFmtId="0" fontId="67" fillId="36" borderId="20" xfId="1" applyFont="1" applyFill="1" applyBorder="1" applyAlignment="1" applyProtection="1">
      <alignment horizontal="center" vertical="center" wrapText="1"/>
      <protection locked="0"/>
    </xf>
    <xf numFmtId="0" fontId="67" fillId="36" borderId="13" xfId="1" applyFont="1" applyFill="1" applyBorder="1" applyAlignment="1" applyProtection="1">
      <alignment horizontal="center" vertical="center" wrapText="1"/>
      <protection locked="0"/>
    </xf>
    <xf numFmtId="0" fontId="34" fillId="22" borderId="14" xfId="10" applyFill="1" applyBorder="1" applyAlignment="1" applyProtection="1">
      <alignment horizontal="center" vertical="top"/>
      <protection locked="0"/>
    </xf>
    <xf numFmtId="0" fontId="34" fillId="22" borderId="10" xfId="10" applyFill="1" applyBorder="1" applyAlignment="1" applyProtection="1">
      <alignment horizontal="center" vertical="top"/>
      <protection locked="0"/>
    </xf>
    <xf numFmtId="0" fontId="62" fillId="12" borderId="20" xfId="9" applyFont="1" applyFill="1" applyBorder="1" applyAlignment="1" applyProtection="1">
      <alignment horizontal="center" vertical="center"/>
    </xf>
    <xf numFmtId="0" fontId="62" fillId="12" borderId="13" xfId="9" applyFont="1" applyFill="1" applyBorder="1" applyAlignment="1" applyProtection="1">
      <alignment horizontal="center" vertical="center"/>
    </xf>
    <xf numFmtId="0" fontId="34" fillId="22" borderId="37" xfId="10" applyFill="1" applyBorder="1" applyAlignment="1" applyProtection="1">
      <alignment horizontal="center" vertical="center" wrapText="1"/>
      <protection locked="0"/>
    </xf>
    <xf numFmtId="0" fontId="34" fillId="22" borderId="43" xfId="10" applyFill="1" applyBorder="1" applyAlignment="1" applyProtection="1">
      <alignment horizontal="center" vertical="center" wrapText="1"/>
      <protection locked="0"/>
    </xf>
    <xf numFmtId="0" fontId="34" fillId="22" borderId="61" xfId="10" applyFill="1" applyBorder="1" applyAlignment="1" applyProtection="1">
      <alignment horizontal="center" vertical="center" wrapText="1"/>
      <protection locked="0"/>
    </xf>
    <xf numFmtId="0" fontId="34" fillId="22" borderId="62" xfId="10" applyFill="1" applyBorder="1" applyAlignment="1" applyProtection="1">
      <alignment horizontal="center" vertical="center" wrapText="1"/>
      <protection locked="0"/>
    </xf>
    <xf numFmtId="0" fontId="34" fillId="22" borderId="43" xfId="10" applyFill="1" applyBorder="1" applyAlignment="1" applyProtection="1">
      <alignment horizontal="center" wrapText="1"/>
      <protection locked="0"/>
    </xf>
    <xf numFmtId="0" fontId="34" fillId="36" borderId="6" xfId="1" applyFill="1" applyBorder="1" applyAlignment="1" applyProtection="1">
      <alignment horizontal="center" vertical="center" wrapText="1"/>
    </xf>
    <xf numFmtId="0" fontId="34" fillId="22" borderId="37" xfId="10" applyFill="1" applyBorder="1" applyAlignment="1" applyProtection="1">
      <alignment horizontal="center" vertical="top" wrapText="1"/>
      <protection locked="0"/>
    </xf>
    <xf numFmtId="0" fontId="34" fillId="22" borderId="43" xfId="10" applyFill="1" applyBorder="1" applyAlignment="1" applyProtection="1">
      <alignment horizontal="center" vertical="top" wrapText="1"/>
      <protection locked="0"/>
    </xf>
    <xf numFmtId="0" fontId="34" fillId="22" borderId="63" xfId="10" applyFill="1" applyBorder="1" applyAlignment="1" applyProtection="1">
      <alignment horizontal="center" wrapText="1"/>
      <protection locked="0"/>
    </xf>
    <xf numFmtId="0" fontId="34" fillId="22" borderId="61" xfId="10" applyFill="1" applyBorder="1" applyAlignment="1" applyProtection="1">
      <alignment horizontal="center" wrapText="1"/>
      <protection locked="0"/>
    </xf>
    <xf numFmtId="0" fontId="34" fillId="22" borderId="62" xfId="10" applyFill="1" applyBorder="1" applyAlignment="1" applyProtection="1">
      <alignment horizontal="center" wrapText="1"/>
      <protection locked="0"/>
    </xf>
    <xf numFmtId="0" fontId="38" fillId="33" borderId="6" xfId="4" applyFont="1" applyFill="1" applyBorder="1" applyAlignment="1" applyProtection="1">
      <alignment horizontal="center" vertical="center" wrapText="1"/>
    </xf>
    <xf numFmtId="0" fontId="34" fillId="36" borderId="6" xfId="1" applyFill="1" applyBorder="1" applyAlignment="1" applyProtection="1">
      <alignment vertical="center" wrapText="1"/>
    </xf>
    <xf numFmtId="0" fontId="34" fillId="22" borderId="61" xfId="10" applyFill="1" applyBorder="1" applyAlignment="1" applyProtection="1">
      <alignment horizontal="center" vertical="top" wrapText="1"/>
      <protection locked="0"/>
    </xf>
    <xf numFmtId="0" fontId="34" fillId="22" borderId="62" xfId="10" applyFill="1" applyBorder="1" applyAlignment="1" applyProtection="1">
      <alignment horizontal="center" vertical="top" wrapText="1"/>
      <protection locked="0"/>
    </xf>
    <xf numFmtId="0" fontId="72" fillId="13" borderId="0" xfId="22" applyFont="1" applyFill="1" applyBorder="1" applyAlignment="1">
      <alignment horizontal="left" vertical="center" wrapText="1"/>
    </xf>
    <xf numFmtId="0" fontId="57" fillId="36" borderId="0" xfId="23" applyFont="1" applyFill="1" applyBorder="1" applyAlignment="1">
      <alignment horizontal="left" vertical="center"/>
    </xf>
    <xf numFmtId="0" fontId="38" fillId="33" borderId="13" xfId="4" applyFont="1" applyFill="1" applyBorder="1" applyAlignment="1" applyProtection="1">
      <alignment horizontal="center" vertical="center" wrapText="1"/>
    </xf>
    <xf numFmtId="0" fontId="38" fillId="33" borderId="13" xfId="4" applyFont="1" applyFill="1" applyBorder="1" applyAlignment="1" applyProtection="1">
      <alignment horizontal="center" vertical="center"/>
    </xf>
    <xf numFmtId="0" fontId="4" fillId="0" borderId="27" xfId="16" applyFont="1" applyBorder="1" applyAlignment="1">
      <alignment horizontal="left" vertical="center" wrapText="1"/>
    </xf>
    <xf numFmtId="0" fontId="4" fillId="0" borderId="6" xfId="16" applyFont="1" applyBorder="1" applyAlignment="1">
      <alignment horizontal="left" vertical="center" wrapText="1"/>
    </xf>
    <xf numFmtId="9" fontId="34" fillId="12" borderId="6" xfId="10" applyNumberFormat="1" applyFill="1" applyBorder="1" applyAlignment="1" applyProtection="1">
      <alignment horizontal="center" vertical="center"/>
      <protection locked="0"/>
    </xf>
    <xf numFmtId="0" fontId="4" fillId="0" borderId="28" xfId="16" applyFont="1" applyBorder="1" applyAlignment="1">
      <alignment horizontal="left" vertical="center" wrapText="1"/>
    </xf>
    <xf numFmtId="0" fontId="4" fillId="0" borderId="12" xfId="16" applyFont="1" applyBorder="1" applyAlignment="1">
      <alignment horizontal="left" vertical="center" wrapText="1"/>
    </xf>
    <xf numFmtId="9" fontId="34" fillId="12" borderId="12" xfId="10" applyNumberFormat="1" applyFill="1" applyBorder="1" applyAlignment="1" applyProtection="1">
      <alignment horizontal="center" vertical="center"/>
      <protection locked="0"/>
    </xf>
    <xf numFmtId="0" fontId="34" fillId="22" borderId="6" xfId="1" applyFill="1" applyBorder="1" applyAlignment="1" applyProtection="1">
      <alignment horizontal="left" vertical="center" wrapText="1"/>
    </xf>
    <xf numFmtId="0" fontId="47" fillId="36" borderId="6" xfId="4" applyFont="1" applyFill="1" applyBorder="1" applyAlignment="1" applyProtection="1">
      <alignment horizontal="center" vertical="center" wrapText="1"/>
    </xf>
    <xf numFmtId="0" fontId="4" fillId="0" borderId="6" xfId="16" applyFont="1" applyBorder="1" applyAlignment="1">
      <alignment horizontal="center" vertical="center"/>
    </xf>
    <xf numFmtId="0" fontId="47" fillId="38" borderId="24" xfId="4" applyFont="1" applyFill="1" applyBorder="1" applyAlignment="1" applyProtection="1">
      <alignment horizontal="center" vertical="center"/>
    </xf>
    <xf numFmtId="0" fontId="47" fillId="38" borderId="25" xfId="4" applyFont="1" applyFill="1" applyBorder="1" applyAlignment="1" applyProtection="1">
      <alignment horizontal="center" vertical="center"/>
    </xf>
    <xf numFmtId="0" fontId="47" fillId="38" borderId="26" xfId="4" applyFont="1" applyFill="1" applyBorder="1" applyAlignment="1" applyProtection="1">
      <alignment horizontal="center" vertical="center"/>
    </xf>
    <xf numFmtId="0" fontId="76" fillId="36" borderId="6" xfId="4" applyFont="1" applyFill="1" applyBorder="1" applyAlignment="1" applyProtection="1">
      <alignment horizontal="center" vertical="center" wrapText="1"/>
    </xf>
    <xf numFmtId="168" fontId="37" fillId="6" borderId="31" xfId="6" applyNumberFormat="1" applyAlignment="1" applyProtection="1">
      <alignment horizontal="center" vertical="center" wrapText="1"/>
    </xf>
    <xf numFmtId="0" fontId="72" fillId="13" borderId="0" xfId="22" applyFont="1" applyFill="1" applyBorder="1" applyAlignment="1">
      <alignment horizontal="left" vertical="center"/>
    </xf>
    <xf numFmtId="0" fontId="38" fillId="33" borderId="13" xfId="5" applyFont="1" applyFill="1" applyBorder="1" applyAlignment="1" applyProtection="1">
      <alignment horizontal="center" vertical="center" wrapText="1"/>
    </xf>
    <xf numFmtId="0" fontId="38" fillId="33" borderId="13" xfId="5" applyFont="1" applyFill="1" applyBorder="1" applyAlignment="1" applyProtection="1">
      <alignment horizontal="center" vertical="center"/>
    </xf>
    <xf numFmtId="0" fontId="35" fillId="36" borderId="6" xfId="4" applyFill="1" applyBorder="1" applyAlignment="1" applyProtection="1">
      <alignment horizontal="center" vertical="center" wrapText="1"/>
    </xf>
    <xf numFmtId="0" fontId="62" fillId="36" borderId="1" xfId="4" applyFont="1" applyFill="1" applyBorder="1" applyAlignment="1" applyProtection="1">
      <alignment horizontal="center" vertical="center" wrapText="1"/>
    </xf>
    <xf numFmtId="0" fontId="62" fillId="36" borderId="8" xfId="4" applyFont="1" applyFill="1" applyBorder="1" applyAlignment="1" applyProtection="1">
      <alignment horizontal="center" vertical="center" wrapText="1"/>
    </xf>
    <xf numFmtId="0" fontId="62" fillId="36" borderId="9" xfId="4" applyFont="1" applyFill="1" applyBorder="1" applyAlignment="1" applyProtection="1">
      <alignment horizontal="center" vertical="center" wrapText="1"/>
    </xf>
    <xf numFmtId="0" fontId="34" fillId="22" borderId="1" xfId="10" applyFill="1" applyBorder="1" applyAlignment="1" applyProtection="1">
      <alignment horizontal="left" vertical="top" wrapText="1"/>
      <protection locked="0"/>
    </xf>
    <xf numFmtId="0" fontId="34" fillId="22" borderId="8" xfId="10" applyFill="1" applyBorder="1" applyAlignment="1" applyProtection="1">
      <alignment horizontal="left" vertical="top" wrapText="1"/>
      <protection locked="0"/>
    </xf>
    <xf numFmtId="0" fontId="34" fillId="22" borderId="9" xfId="10" applyFill="1" applyBorder="1" applyAlignment="1" applyProtection="1">
      <alignment horizontal="left" vertical="top" wrapText="1"/>
      <protection locked="0"/>
    </xf>
    <xf numFmtId="0" fontId="34" fillId="22" borderId="1" xfId="10" applyFill="1" applyBorder="1" applyAlignment="1" applyProtection="1">
      <alignment horizontal="left" vertical="center" wrapText="1"/>
      <protection locked="0"/>
    </xf>
    <xf numFmtId="0" fontId="34" fillId="22" borderId="8" xfId="10" applyFill="1" applyBorder="1" applyAlignment="1" applyProtection="1">
      <alignment horizontal="left" vertical="center" wrapText="1"/>
      <protection locked="0"/>
    </xf>
    <xf numFmtId="0" fontId="34" fillId="22" borderId="9" xfId="10" applyFill="1" applyBorder="1" applyAlignment="1" applyProtection="1">
      <alignment horizontal="left" vertical="center" wrapText="1"/>
      <protection locked="0"/>
    </xf>
    <xf numFmtId="0" fontId="24" fillId="33" borderId="29" xfId="4" applyFont="1" applyFill="1" applyBorder="1" applyAlignment="1" applyProtection="1">
      <alignment horizontal="left" vertical="center" wrapText="1"/>
    </xf>
    <xf numFmtId="0" fontId="62" fillId="33" borderId="8" xfId="4" applyFont="1" applyFill="1" applyBorder="1" applyAlignment="1" applyProtection="1">
      <alignment horizontal="left" vertical="center" wrapText="1"/>
    </xf>
    <xf numFmtId="0" fontId="62" fillId="33" borderId="30" xfId="4" applyFont="1" applyFill="1" applyBorder="1" applyAlignment="1" applyProtection="1">
      <alignment horizontal="left" vertical="center" wrapText="1"/>
    </xf>
    <xf numFmtId="0" fontId="76" fillId="22" borderId="13" xfId="23" applyFont="1" applyFill="1" applyBorder="1" applyAlignment="1">
      <alignment horizontal="left" vertical="center" wrapText="1"/>
    </xf>
    <xf numFmtId="0" fontId="62" fillId="36" borderId="1" xfId="4" applyFont="1" applyFill="1" applyBorder="1" applyAlignment="1" applyProtection="1">
      <alignment horizontal="left" vertical="center" wrapText="1"/>
    </xf>
    <xf numFmtId="0" fontId="62" fillId="36" borderId="8" xfId="4" applyFont="1" applyFill="1" applyBorder="1" applyAlignment="1" applyProtection="1">
      <alignment horizontal="left" vertical="center" wrapText="1"/>
    </xf>
    <xf numFmtId="0" fontId="62" fillId="36" borderId="9" xfId="4" applyFont="1" applyFill="1" applyBorder="1" applyAlignment="1" applyProtection="1">
      <alignment horizontal="left" vertical="center" wrapText="1"/>
    </xf>
    <xf numFmtId="0" fontId="62" fillId="0" borderId="0" xfId="4" applyFont="1" applyFill="1" applyBorder="1" applyAlignment="1" applyProtection="1">
      <alignment horizontal="center" vertical="center" wrapText="1"/>
    </xf>
    <xf numFmtId="0" fontId="38" fillId="33" borderId="14" xfId="1" applyFont="1" applyFill="1" applyBorder="1" applyAlignment="1" applyProtection="1">
      <alignment horizontal="left" vertical="center" wrapText="1"/>
    </xf>
    <xf numFmtId="0" fontId="38" fillId="33" borderId="10" xfId="1" applyFont="1" applyFill="1" applyBorder="1" applyAlignment="1" applyProtection="1">
      <alignment horizontal="left" vertical="center" wrapText="1"/>
    </xf>
    <xf numFmtId="0" fontId="38" fillId="33" borderId="15" xfId="1" applyFont="1" applyFill="1" applyBorder="1" applyAlignment="1" applyProtection="1">
      <alignment horizontal="left" vertical="center" wrapText="1"/>
    </xf>
    <xf numFmtId="0" fontId="35" fillId="36" borderId="6" xfId="2" applyFill="1" applyBorder="1" applyAlignment="1" applyProtection="1">
      <alignment horizontal="left" vertical="center" wrapText="1"/>
      <protection locked="0"/>
    </xf>
    <xf numFmtId="0" fontId="35" fillId="36" borderId="1" xfId="2" applyFill="1" applyBorder="1" applyAlignment="1" applyProtection="1">
      <alignment horizontal="left" vertical="center" wrapText="1"/>
      <protection locked="0"/>
    </xf>
    <xf numFmtId="0" fontId="34" fillId="22" borderId="1" xfId="10" applyFill="1" applyBorder="1" applyAlignment="1" applyProtection="1">
      <alignment horizontal="center" vertical="center" wrapText="1"/>
      <protection locked="0"/>
    </xf>
    <xf numFmtId="0" fontId="35" fillId="36" borderId="1" xfId="2" applyFill="1" applyBorder="1" applyAlignment="1" applyProtection="1">
      <alignment horizontal="left" vertical="center" wrapText="1"/>
    </xf>
    <xf numFmtId="0" fontId="35" fillId="36" borderId="8" xfId="2" applyFill="1" applyBorder="1" applyAlignment="1" applyProtection="1">
      <alignment horizontal="left" vertical="center" wrapText="1"/>
    </xf>
    <xf numFmtId="0" fontId="34" fillId="20" borderId="31" xfId="10" applyFill="1" applyAlignment="1" applyProtection="1">
      <alignment horizontal="center" wrapText="1"/>
      <protection locked="0"/>
    </xf>
    <xf numFmtId="0" fontId="72" fillId="13" borderId="0" xfId="22" applyFont="1" applyFill="1" applyBorder="1" applyAlignment="1">
      <alignment horizontal="left"/>
    </xf>
    <xf numFmtId="0" fontId="57" fillId="36" borderId="0" xfId="23" applyFont="1" applyFill="1" applyBorder="1" applyAlignment="1">
      <alignment horizontal="left" vertical="center" wrapText="1"/>
    </xf>
    <xf numFmtId="0" fontId="67" fillId="22" borderId="13" xfId="4" applyFont="1" applyFill="1" applyBorder="1" applyAlignment="1" applyProtection="1">
      <alignment horizontal="center" vertical="center" wrapText="1"/>
    </xf>
    <xf numFmtId="165" fontId="77" fillId="20" borderId="6" xfId="12" applyFont="1" applyFill="1" applyBorder="1" applyAlignment="1" applyProtection="1">
      <alignment horizontal="center" vertical="center"/>
      <protection locked="0"/>
    </xf>
    <xf numFmtId="167" fontId="77" fillId="22" borderId="6" xfId="10" applyNumberFormat="1" applyFont="1" applyFill="1" applyBorder="1" applyAlignment="1" applyProtection="1">
      <alignment horizontal="center" vertical="center" wrapText="1"/>
      <protection locked="0"/>
    </xf>
  </cellXfs>
  <cellStyles count="36">
    <cellStyle name="20% - Énfasis1" xfId="1" builtinId="30" customBuiltin="1"/>
    <cellStyle name="20% - Énfasis1 2" xfId="2" xr:uid="{00000000-0005-0000-0000-000001000000}"/>
    <cellStyle name="20% - Énfasis1 2 2" xfId="24" xr:uid="{00000000-0005-0000-0000-000002000000}"/>
    <cellStyle name="20% - Énfasis3" xfId="3" builtinId="38"/>
    <cellStyle name="20% - Énfasis3 2" xfId="25" xr:uid="{00000000-0005-0000-0000-000004000000}"/>
    <cellStyle name="40% - Énfasis1" xfId="4" builtinId="31"/>
    <cellStyle name="40% - Énfasis1 2" xfId="26" xr:uid="{00000000-0005-0000-0000-000006000000}"/>
    <cellStyle name="60% - Énfasis1" xfId="5" builtinId="32"/>
    <cellStyle name="Cálculo" xfId="6" builtinId="22"/>
    <cellStyle name="Encabezado 1" xfId="7" builtinId="16"/>
    <cellStyle name="Énfasis1" xfId="8" builtinId="29"/>
    <cellStyle name="Énfasis3" xfId="9" builtinId="37"/>
    <cellStyle name="Entrada" xfId="10" builtinId="20" customBuiltin="1"/>
    <cellStyle name="Hipervínculo" xfId="11" builtinId="8"/>
    <cellStyle name="Millares" xfId="12" builtinId="3"/>
    <cellStyle name="Millares [0]" xfId="13" builtinId="6"/>
    <cellStyle name="Millares [0] 2" xfId="33" xr:uid="{00000000-0005-0000-0000-000010000000}"/>
    <cellStyle name="Millares 2" xfId="32" xr:uid="{00000000-0005-0000-0000-000011000000}"/>
    <cellStyle name="Millares 3" xfId="29" xr:uid="{00000000-0005-0000-0000-000012000000}"/>
    <cellStyle name="Millares 4" xfId="30" xr:uid="{00000000-0005-0000-0000-000013000000}"/>
    <cellStyle name="Millares 5" xfId="28" xr:uid="{00000000-0005-0000-0000-000014000000}"/>
    <cellStyle name="Millares 6" xfId="31" xr:uid="{00000000-0005-0000-0000-000015000000}"/>
    <cellStyle name="Millares 7" xfId="27" xr:uid="{00000000-0005-0000-0000-000016000000}"/>
    <cellStyle name="Moneda [0]" xfId="14" builtinId="7"/>
    <cellStyle name="Moneda [0] 2" xfId="34" xr:uid="{00000000-0005-0000-0000-000018000000}"/>
    <cellStyle name="Neutral" xfId="15" builtinId="28"/>
    <cellStyle name="Normal" xfId="0" builtinId="0"/>
    <cellStyle name="Normal 2" xfId="16" xr:uid="{00000000-0005-0000-0000-00001B000000}"/>
    <cellStyle name="Notas" xfId="17" builtinId="10"/>
    <cellStyle name="Notas 2" xfId="35" xr:uid="{00000000-0005-0000-0000-00001D000000}"/>
    <cellStyle name="Porcentaje 2" xfId="18" xr:uid="{00000000-0005-0000-0000-00001E000000}"/>
    <cellStyle name="Salida" xfId="19" builtinId="21"/>
    <cellStyle name="Texto de advertencia" xfId="20" builtinId="11"/>
    <cellStyle name="Texto explicativo" xfId="21" builtinId="53"/>
    <cellStyle name="Título" xfId="22" builtinId="15"/>
    <cellStyle name="Título 2" xfId="23" builtinId="17"/>
  </cellStyles>
  <dxfs count="30">
    <dxf>
      <font>
        <color rgb="FF9C0006"/>
      </font>
      <fill>
        <patternFill>
          <bgColor rgb="FFFFC7CE"/>
        </patternFill>
      </fill>
    </dxf>
    <dxf>
      <font>
        <color rgb="FF006100"/>
      </font>
      <fill>
        <patternFill>
          <bgColor rgb="FFC6EFCE"/>
        </patternFill>
      </fill>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center"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center" vertical="bottom"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numFmt numFmtId="166" formatCode="_-&quot;$&quot;\ * #,##0_-;\-&quot;$&quot;\ * #,##0_-;_-&quot;$&quot;\ * &quot;-&quot;_-;_-@_-"/>
      <fill>
        <patternFill patternType="solid">
          <fgColor indexed="64"/>
          <bgColor theme="0" tint="-4.9989318521683403E-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1"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general" vertical="bottom" textRotation="0" wrapText="1"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2"/>
        <color indexed="8"/>
        <name val="Calibri"/>
        <scheme val="none"/>
      </font>
      <fill>
        <patternFill patternType="solid">
          <fgColor indexed="64"/>
          <bgColor theme="3" tint="0.79998168889431442"/>
        </patternFill>
      </fill>
      <alignment horizontal="general" vertical="bottom"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indexed="8"/>
        <name val="Calibri"/>
        <scheme val="none"/>
      </font>
      <fill>
        <patternFill patternType="solid">
          <fgColor indexed="64"/>
          <bgColor theme="6" tint="0.79998168889431442"/>
        </patternFill>
      </fill>
      <alignment horizontal="general" vertical="bottom"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2"/>
        <color rgb="FFC00000"/>
        <name val="Arial Narrow"/>
        <scheme val="none"/>
      </font>
      <fill>
        <patternFill patternType="solid">
          <fgColor indexed="64"/>
          <bgColor theme="0"/>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protection locked="0" hidden="0"/>
    </dxf>
    <dxf>
      <border outline="0">
        <top style="thin">
          <color indexed="64"/>
        </top>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rgb="FF9C6500"/>
        <name val="Calibri"/>
        <scheme val="minor"/>
      </font>
      <fill>
        <patternFill patternType="solid">
          <fgColor indexed="64"/>
          <bgColor rgb="FFFFEB9C"/>
        </patternFill>
      </fill>
      <alignment horizontal="general" vertical="center" textRotation="0" wrapText="1" indent="0" justifyLastLine="0" shrinkToFit="0" readingOrder="0"/>
    </dxf>
    <dxf>
      <font>
        <b val="0"/>
        <i val="0"/>
        <strike val="0"/>
        <condense val="0"/>
        <extend val="0"/>
        <outline val="0"/>
        <shadow val="0"/>
        <u val="none"/>
        <vertAlign val="baseline"/>
        <sz val="9"/>
        <color auto="1"/>
        <name val="Arial Narrow"/>
        <scheme val="none"/>
      </font>
      <alignment horizontal="general" vertical="center" textRotation="0" wrapText="1" indent="0" justifyLastLine="0" shrinkToFit="0" readingOrder="0"/>
      <border diagonalUp="0" diagonalDown="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alignment horizontal="general" vertical="center" textRotation="0" wrapText="1" indent="0" justifyLastLine="0" shrinkToFit="0" readingOrder="0"/>
      <protection locked="0" hidden="0"/>
    </dxf>
    <dxf>
      <border outline="0">
        <bottom style="thin">
          <color indexed="64"/>
        </bottom>
      </border>
    </dxf>
    <dxf>
      <alignment horizontal="general" vertical="center" textRotation="0" wrapText="1" indent="0" justifyLastLine="0" shrinkToFit="0" readingOrder="0"/>
      <protection locked="1" hidden="0"/>
    </dxf>
    <dxf>
      <alignment horizontal="general" vertical="bottom" textRotation="0" wrapText="1" indent="0" justifyLastLine="0" shrinkToFit="0" readingOrder="0"/>
      <border diagonalUp="0" diagonalDown="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protection locked="0" hidden="0"/>
    </dxf>
    <dxf>
      <border outline="0">
        <bottom style="thin">
          <color indexed="64"/>
        </bottom>
      </border>
    </dxf>
    <dxf>
      <alignment horizontal="general" vertical="center" textRotation="0" wrapText="1" indent="0" justifyLastLine="0" shrinkToFit="0" readingOrder="0"/>
      <protection locked="1" hidden="0"/>
    </dxf>
  </dxfs>
  <tableStyles count="1" defaultTableStyle="TableStyleMedium9" defaultPivotStyle="PivotStyleLight16">
    <tableStyle name="MySqlDefault"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95251</xdr:colOff>
      <xdr:row>10</xdr:row>
      <xdr:rowOff>84668</xdr:rowOff>
    </xdr:from>
    <xdr:to>
      <xdr:col>2</xdr:col>
      <xdr:colOff>158750</xdr:colOff>
      <xdr:row>15</xdr:row>
      <xdr:rowOff>42334</xdr:rowOff>
    </xdr:to>
    <xdr:sp macro="" textlink="">
      <xdr:nvSpPr>
        <xdr:cNvPr id="2" name="Bocadillo: rectángulo 1">
          <a:extLst>
            <a:ext uri="{FF2B5EF4-FFF2-40B4-BE49-F238E27FC236}">
              <a16:creationId xmlns:a16="http://schemas.microsoft.com/office/drawing/2014/main" id="{A403F764-E0AA-50D7-3046-FC4AB938EB81}"/>
            </a:ext>
          </a:extLst>
        </xdr:cNvPr>
        <xdr:cNvSpPr/>
      </xdr:nvSpPr>
      <xdr:spPr>
        <a:xfrm>
          <a:off x="95251" y="3175001"/>
          <a:ext cx="2095499" cy="762000"/>
        </a:xfrm>
        <a:prstGeom prst="wedgeRectCallout">
          <a:avLst>
            <a:gd name="adj1" fmla="val 48897"/>
            <a:gd name="adj2" fmla="val 122783"/>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1400"/>
            <a:t>Escriba</a:t>
          </a:r>
          <a:r>
            <a:rPr lang="es-CL" sz="1400" baseline="0"/>
            <a:t> Objetivo general y específico según Bases de Licitación</a:t>
          </a:r>
          <a:endParaRPr lang="es-CL" sz="1400"/>
        </a:p>
      </xdr:txBody>
    </xdr:sp>
    <xdr:clientData/>
  </xdr:twoCellAnchor>
  <xdr:twoCellAnchor>
    <xdr:from>
      <xdr:col>0</xdr:col>
      <xdr:colOff>105834</xdr:colOff>
      <xdr:row>0</xdr:row>
      <xdr:rowOff>105833</xdr:rowOff>
    </xdr:from>
    <xdr:to>
      <xdr:col>1</xdr:col>
      <xdr:colOff>1449917</xdr:colOff>
      <xdr:row>6</xdr:row>
      <xdr:rowOff>285752</xdr:rowOff>
    </xdr:to>
    <xdr:sp macro="" textlink="">
      <xdr:nvSpPr>
        <xdr:cNvPr id="3" name="Bocadillo: rectángulo 2">
          <a:extLst>
            <a:ext uri="{FF2B5EF4-FFF2-40B4-BE49-F238E27FC236}">
              <a16:creationId xmlns:a16="http://schemas.microsoft.com/office/drawing/2014/main" id="{8314E292-1A20-10E0-C615-EC2DE1EF7169}"/>
            </a:ext>
          </a:extLst>
        </xdr:cNvPr>
        <xdr:cNvSpPr/>
      </xdr:nvSpPr>
      <xdr:spPr>
        <a:xfrm>
          <a:off x="105834" y="105833"/>
          <a:ext cx="1778000" cy="1545169"/>
        </a:xfrm>
        <a:prstGeom prst="wedgeRectCallout">
          <a:avLst>
            <a:gd name="adj1" fmla="val 53714"/>
            <a:gd name="adj2" fmla="val 83460"/>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lnSpc>
              <a:spcPts val="1600"/>
            </a:lnSpc>
          </a:pPr>
          <a:r>
            <a:rPr lang="es-CL" sz="1400"/>
            <a:t>Escriba</a:t>
          </a:r>
          <a:r>
            <a:rPr lang="es-CL" sz="1400" baseline="0"/>
            <a:t> el territorio, comuna, cobertura, inversión y plazos según lo indicado en las bases  de licitación.</a:t>
          </a:r>
          <a:endParaRPr lang="es-CL" sz="14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342900</xdr:colOff>
      <xdr:row>0</xdr:row>
      <xdr:rowOff>57150</xdr:rowOff>
    </xdr:from>
    <xdr:to>
      <xdr:col>1</xdr:col>
      <xdr:colOff>733425</xdr:colOff>
      <xdr:row>2</xdr:row>
      <xdr:rowOff>247650</xdr:rowOff>
    </xdr:to>
    <xdr:pic>
      <xdr:nvPicPr>
        <xdr:cNvPr id="49335" name="Imagen 3">
          <a:extLst>
            <a:ext uri="{FF2B5EF4-FFF2-40B4-BE49-F238E27FC236}">
              <a16:creationId xmlns:a16="http://schemas.microsoft.com/office/drawing/2014/main" id="{451D100D-7AD0-EFD4-BEDA-40D79E33B0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150"/>
          <a:ext cx="81915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38100</xdr:rowOff>
    </xdr:from>
    <xdr:to>
      <xdr:col>0</xdr:col>
      <xdr:colOff>885825</xdr:colOff>
      <xdr:row>2</xdr:row>
      <xdr:rowOff>276225</xdr:rowOff>
    </xdr:to>
    <xdr:pic>
      <xdr:nvPicPr>
        <xdr:cNvPr id="22459" name="Imagen 2">
          <a:extLst>
            <a:ext uri="{FF2B5EF4-FFF2-40B4-BE49-F238E27FC236}">
              <a16:creationId xmlns:a16="http://schemas.microsoft.com/office/drawing/2014/main" id="{A781DBAB-1FB8-250D-F8D9-DF732E9DB5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38100"/>
          <a:ext cx="81915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364611</xdr:colOff>
      <xdr:row>28</xdr:row>
      <xdr:rowOff>447675</xdr:rowOff>
    </xdr:from>
    <xdr:to>
      <xdr:col>3</xdr:col>
      <xdr:colOff>70442</xdr:colOff>
      <xdr:row>28</xdr:row>
      <xdr:rowOff>1057275</xdr:rowOff>
    </xdr:to>
    <xdr:sp macro="" textlink="">
      <xdr:nvSpPr>
        <xdr:cNvPr id="2" name="CuadroTexto 1">
          <a:extLst>
            <a:ext uri="{FF2B5EF4-FFF2-40B4-BE49-F238E27FC236}">
              <a16:creationId xmlns:a16="http://schemas.microsoft.com/office/drawing/2014/main" id="{F1C53208-844A-4071-858E-A74C5CBDE3B4}"/>
            </a:ext>
          </a:extLst>
        </xdr:cNvPr>
        <xdr:cNvSpPr txBox="1"/>
      </xdr:nvSpPr>
      <xdr:spPr>
        <a:xfrm>
          <a:off x="2441061" y="14792325"/>
          <a:ext cx="1687031"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COORDINADORA</a:t>
          </a:r>
        </a:p>
      </xdr:txBody>
    </xdr:sp>
    <xdr:clientData/>
  </xdr:twoCellAnchor>
  <xdr:twoCellAnchor>
    <xdr:from>
      <xdr:col>2</xdr:col>
      <xdr:colOff>150299</xdr:colOff>
      <xdr:row>28</xdr:row>
      <xdr:rowOff>3998118</xdr:rowOff>
    </xdr:from>
    <xdr:to>
      <xdr:col>2</xdr:col>
      <xdr:colOff>1827819</xdr:colOff>
      <xdr:row>28</xdr:row>
      <xdr:rowOff>4590752</xdr:rowOff>
    </xdr:to>
    <xdr:sp macro="" textlink="">
      <xdr:nvSpPr>
        <xdr:cNvPr id="3" name="CuadroTexto 2">
          <a:extLst>
            <a:ext uri="{FF2B5EF4-FFF2-40B4-BE49-F238E27FC236}">
              <a16:creationId xmlns:a16="http://schemas.microsoft.com/office/drawing/2014/main" id="{DAA4E7C7-E67F-4D4C-A200-CE3801934829}"/>
            </a:ext>
          </a:extLst>
        </xdr:cNvPr>
        <xdr:cNvSpPr txBox="1"/>
      </xdr:nvSpPr>
      <xdr:spPr>
        <a:xfrm>
          <a:off x="2226749" y="18342768"/>
          <a:ext cx="1677520" cy="5926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CUIDADO</a:t>
          </a:r>
          <a:r>
            <a:rPr lang="es-CL" sz="1100" baseline="0"/>
            <a:t> INFANTIL</a:t>
          </a:r>
          <a:endParaRPr lang="es-CL" sz="1100"/>
        </a:p>
      </xdr:txBody>
    </xdr:sp>
    <xdr:clientData/>
  </xdr:twoCellAnchor>
  <xdr:twoCellAnchor>
    <xdr:from>
      <xdr:col>1</xdr:col>
      <xdr:colOff>590550</xdr:colOff>
      <xdr:row>28</xdr:row>
      <xdr:rowOff>2785587</xdr:rowOff>
    </xdr:from>
    <xdr:to>
      <xdr:col>2</xdr:col>
      <xdr:colOff>605118</xdr:colOff>
      <xdr:row>28</xdr:row>
      <xdr:rowOff>3391388</xdr:rowOff>
    </xdr:to>
    <xdr:sp macro="" textlink="">
      <xdr:nvSpPr>
        <xdr:cNvPr id="4" name="CuadroTexto 3">
          <a:extLst>
            <a:ext uri="{FF2B5EF4-FFF2-40B4-BE49-F238E27FC236}">
              <a16:creationId xmlns:a16="http://schemas.microsoft.com/office/drawing/2014/main" id="{5D166C60-E789-402B-903E-AB7017A81034}"/>
            </a:ext>
          </a:extLst>
        </xdr:cNvPr>
        <xdr:cNvSpPr txBox="1"/>
      </xdr:nvSpPr>
      <xdr:spPr>
        <a:xfrm>
          <a:off x="1009650" y="17130237"/>
          <a:ext cx="1671918" cy="605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FACILITADORA</a:t>
          </a:r>
        </a:p>
      </xdr:txBody>
    </xdr:sp>
    <xdr:clientData/>
  </xdr:twoCellAnchor>
  <xdr:twoCellAnchor>
    <xdr:from>
      <xdr:col>3</xdr:col>
      <xdr:colOff>108556</xdr:colOff>
      <xdr:row>28</xdr:row>
      <xdr:rowOff>1181100</xdr:rowOff>
    </xdr:from>
    <xdr:to>
      <xdr:col>4</xdr:col>
      <xdr:colOff>841504</xdr:colOff>
      <xdr:row>28</xdr:row>
      <xdr:rowOff>1788868</xdr:rowOff>
    </xdr:to>
    <xdr:sp macro="" textlink="">
      <xdr:nvSpPr>
        <xdr:cNvPr id="5" name="CuadroTexto 4">
          <a:extLst>
            <a:ext uri="{FF2B5EF4-FFF2-40B4-BE49-F238E27FC236}">
              <a16:creationId xmlns:a16="http://schemas.microsoft.com/office/drawing/2014/main" id="{02CC8861-B01C-417F-A99F-F5EACCB93509}"/>
            </a:ext>
          </a:extLst>
        </xdr:cNvPr>
        <xdr:cNvSpPr txBox="1"/>
      </xdr:nvSpPr>
      <xdr:spPr>
        <a:xfrm>
          <a:off x="4166206" y="15525750"/>
          <a:ext cx="1675923" cy="6077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APOYO</a:t>
          </a:r>
          <a:r>
            <a:rPr lang="es-CL" sz="1100" baseline="0"/>
            <a:t> ADMINISTRATIVO</a:t>
          </a:r>
          <a:endParaRPr lang="es-CL" sz="1100"/>
        </a:p>
      </xdr:txBody>
    </xdr:sp>
    <xdr:clientData/>
  </xdr:twoCellAnchor>
  <xdr:twoCellAnchor>
    <xdr:from>
      <xdr:col>2</xdr:col>
      <xdr:colOff>990810</xdr:colOff>
      <xdr:row>28</xdr:row>
      <xdr:rowOff>1076325</xdr:rowOff>
    </xdr:from>
    <xdr:to>
      <xdr:col>2</xdr:col>
      <xdr:colOff>1020574</xdr:colOff>
      <xdr:row>28</xdr:row>
      <xdr:rowOff>3998133</xdr:rowOff>
    </xdr:to>
    <xdr:cxnSp macro="">
      <xdr:nvCxnSpPr>
        <xdr:cNvPr id="6" name="Conector recto de flecha 5">
          <a:extLst>
            <a:ext uri="{FF2B5EF4-FFF2-40B4-BE49-F238E27FC236}">
              <a16:creationId xmlns:a16="http://schemas.microsoft.com/office/drawing/2014/main" id="{3497A354-2DEF-45A7-BFD9-BF25E73B36C7}"/>
            </a:ext>
          </a:extLst>
        </xdr:cNvPr>
        <xdr:cNvCxnSpPr>
          <a:endCxn id="3" idx="0"/>
        </xdr:cNvCxnSpPr>
      </xdr:nvCxnSpPr>
      <xdr:spPr>
        <a:xfrm flipH="1">
          <a:off x="3067260" y="15420975"/>
          <a:ext cx="29764" cy="292180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1364736</xdr:colOff>
      <xdr:row>28</xdr:row>
      <xdr:rowOff>2400300</xdr:rowOff>
    </xdr:from>
    <xdr:to>
      <xdr:col>1</xdr:col>
      <xdr:colOff>1364737</xdr:colOff>
      <xdr:row>28</xdr:row>
      <xdr:rowOff>2745106</xdr:rowOff>
    </xdr:to>
    <xdr:cxnSp macro="">
      <xdr:nvCxnSpPr>
        <xdr:cNvPr id="7" name="Conector recto de flecha 6">
          <a:extLst>
            <a:ext uri="{FF2B5EF4-FFF2-40B4-BE49-F238E27FC236}">
              <a16:creationId xmlns:a16="http://schemas.microsoft.com/office/drawing/2014/main" id="{054FF0C7-3412-4BF6-A6F6-C7E576CEF2F2}"/>
            </a:ext>
          </a:extLst>
        </xdr:cNvPr>
        <xdr:cNvCxnSpPr/>
      </xdr:nvCxnSpPr>
      <xdr:spPr>
        <a:xfrm>
          <a:off x="1783836" y="16744950"/>
          <a:ext cx="1" cy="34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1058675</xdr:colOff>
      <xdr:row>28</xdr:row>
      <xdr:rowOff>1543050</xdr:rowOff>
    </xdr:from>
    <xdr:to>
      <xdr:col>3</xdr:col>
      <xdr:colOff>3780</xdr:colOff>
      <xdr:row>28</xdr:row>
      <xdr:rowOff>1559719</xdr:rowOff>
    </xdr:to>
    <xdr:cxnSp macro="">
      <xdr:nvCxnSpPr>
        <xdr:cNvPr id="8" name="Conector recto de flecha 7">
          <a:extLst>
            <a:ext uri="{FF2B5EF4-FFF2-40B4-BE49-F238E27FC236}">
              <a16:creationId xmlns:a16="http://schemas.microsoft.com/office/drawing/2014/main" id="{88C406DB-3A6B-40A2-85A3-6DCF079DD2DF}"/>
            </a:ext>
          </a:extLst>
        </xdr:cNvPr>
        <xdr:cNvCxnSpPr/>
      </xdr:nvCxnSpPr>
      <xdr:spPr>
        <a:xfrm flipV="1">
          <a:off x="3135125" y="15887700"/>
          <a:ext cx="926305" cy="1666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1484918</xdr:colOff>
      <xdr:row>28</xdr:row>
      <xdr:rowOff>2783205</xdr:rowOff>
    </xdr:from>
    <xdr:to>
      <xdr:col>4</xdr:col>
      <xdr:colOff>238265</xdr:colOff>
      <xdr:row>28</xdr:row>
      <xdr:rowOff>3389006</xdr:rowOff>
    </xdr:to>
    <xdr:sp macro="" textlink="">
      <xdr:nvSpPr>
        <xdr:cNvPr id="9" name="CuadroTexto 8">
          <a:extLst>
            <a:ext uri="{FF2B5EF4-FFF2-40B4-BE49-F238E27FC236}">
              <a16:creationId xmlns:a16="http://schemas.microsoft.com/office/drawing/2014/main" id="{794C1E01-929C-48C7-99ED-763150428530}"/>
            </a:ext>
          </a:extLst>
        </xdr:cNvPr>
        <xdr:cNvSpPr txBox="1"/>
      </xdr:nvSpPr>
      <xdr:spPr>
        <a:xfrm>
          <a:off x="3561368" y="17127855"/>
          <a:ext cx="1677522" cy="605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FACILITADORA</a:t>
          </a:r>
        </a:p>
      </xdr:txBody>
    </xdr:sp>
    <xdr:clientData/>
  </xdr:twoCellAnchor>
  <xdr:twoCellAnchor>
    <xdr:from>
      <xdr:col>3</xdr:col>
      <xdr:colOff>346681</xdr:colOff>
      <xdr:row>28</xdr:row>
      <xdr:rowOff>2419350</xdr:rowOff>
    </xdr:from>
    <xdr:to>
      <xdr:col>3</xdr:col>
      <xdr:colOff>346682</xdr:colOff>
      <xdr:row>28</xdr:row>
      <xdr:rowOff>2764156</xdr:rowOff>
    </xdr:to>
    <xdr:cxnSp macro="">
      <xdr:nvCxnSpPr>
        <xdr:cNvPr id="10" name="Conector recto de flecha 9">
          <a:extLst>
            <a:ext uri="{FF2B5EF4-FFF2-40B4-BE49-F238E27FC236}">
              <a16:creationId xmlns:a16="http://schemas.microsoft.com/office/drawing/2014/main" id="{E2DD4727-86F7-4438-BA8E-0BED88E3320B}"/>
            </a:ext>
          </a:extLst>
        </xdr:cNvPr>
        <xdr:cNvCxnSpPr/>
      </xdr:nvCxnSpPr>
      <xdr:spPr>
        <a:xfrm>
          <a:off x="4404331" y="16764000"/>
          <a:ext cx="1" cy="34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1364736</xdr:colOff>
      <xdr:row>28</xdr:row>
      <xdr:rowOff>2376487</xdr:rowOff>
    </xdr:from>
    <xdr:to>
      <xdr:col>5</xdr:col>
      <xdr:colOff>448235</xdr:colOff>
      <xdr:row>28</xdr:row>
      <xdr:rowOff>2398059</xdr:rowOff>
    </xdr:to>
    <xdr:cxnSp macro="">
      <xdr:nvCxnSpPr>
        <xdr:cNvPr id="11" name="Conector recto 10">
          <a:extLst>
            <a:ext uri="{FF2B5EF4-FFF2-40B4-BE49-F238E27FC236}">
              <a16:creationId xmlns:a16="http://schemas.microsoft.com/office/drawing/2014/main" id="{58F577D5-CC9B-44E3-9284-AFC1FB1CCF19}"/>
            </a:ext>
          </a:extLst>
        </xdr:cNvPr>
        <xdr:cNvCxnSpPr/>
      </xdr:nvCxnSpPr>
      <xdr:spPr>
        <a:xfrm>
          <a:off x="1779354" y="17302722"/>
          <a:ext cx="4865734" cy="2157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647519</xdr:colOff>
      <xdr:row>28</xdr:row>
      <xdr:rowOff>2776401</xdr:rowOff>
    </xdr:from>
    <xdr:to>
      <xdr:col>5</xdr:col>
      <xdr:colOff>802641</xdr:colOff>
      <xdr:row>28</xdr:row>
      <xdr:rowOff>3401134</xdr:rowOff>
    </xdr:to>
    <xdr:sp macro="" textlink="">
      <xdr:nvSpPr>
        <xdr:cNvPr id="12" name="CuadroTexto 11">
          <a:extLst>
            <a:ext uri="{FF2B5EF4-FFF2-40B4-BE49-F238E27FC236}">
              <a16:creationId xmlns:a16="http://schemas.microsoft.com/office/drawing/2014/main" id="{6ED924DE-8DFD-4BDF-AFEC-8E9311E40104}"/>
            </a:ext>
          </a:extLst>
        </xdr:cNvPr>
        <xdr:cNvSpPr txBox="1"/>
      </xdr:nvSpPr>
      <xdr:spPr>
        <a:xfrm>
          <a:off x="5648144" y="17121051"/>
          <a:ext cx="1679122" cy="6247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MONITORA</a:t>
          </a:r>
        </a:p>
      </xdr:txBody>
    </xdr:sp>
    <xdr:clientData/>
  </xdr:twoCellAnchor>
  <xdr:twoCellAnchor>
    <xdr:from>
      <xdr:col>5</xdr:col>
      <xdr:colOff>433207</xdr:colOff>
      <xdr:row>28</xdr:row>
      <xdr:rowOff>2441121</xdr:rowOff>
    </xdr:from>
    <xdr:to>
      <xdr:col>5</xdr:col>
      <xdr:colOff>433208</xdr:colOff>
      <xdr:row>28</xdr:row>
      <xdr:rowOff>2785927</xdr:rowOff>
    </xdr:to>
    <xdr:cxnSp macro="">
      <xdr:nvCxnSpPr>
        <xdr:cNvPr id="13" name="Conector recto de flecha 12">
          <a:extLst>
            <a:ext uri="{FF2B5EF4-FFF2-40B4-BE49-F238E27FC236}">
              <a16:creationId xmlns:a16="http://schemas.microsoft.com/office/drawing/2014/main" id="{D4D76DE9-F8F4-4258-90C3-54E631185524}"/>
            </a:ext>
          </a:extLst>
        </xdr:cNvPr>
        <xdr:cNvCxnSpPr/>
      </xdr:nvCxnSpPr>
      <xdr:spPr>
        <a:xfrm>
          <a:off x="6957832" y="16785771"/>
          <a:ext cx="1" cy="34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REGION" displayName="REGION" ref="A1:A17" totalsRowShown="0" headerRowDxfId="29" dataDxfId="27" headerRowBorderDxfId="28" tableBorderDxfId="26" totalsRowBorderDxfId="25" headerRowCellStyle="Neutral">
  <autoFilter ref="A1:A17" xr:uid="{00000000-0009-0000-0100-000003000000}"/>
  <tableColumns count="1">
    <tableColumn id="1" xr3:uid="{00000000-0010-0000-0000-000001000000}" name="REGIONES" dataDxfId="24"/>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ROGRAMAS" displayName="PROGRAMAS" ref="A22:A34" totalsRowShown="0" headerRowDxfId="23" dataDxfId="21" headerRowBorderDxfId="22" tableBorderDxfId="20" totalsRowBorderDxfId="19" headerRowCellStyle="Neutral">
  <autoFilter ref="A22:A34" xr:uid="{00000000-0009-0000-0100-000002000000}"/>
  <tableColumns count="1">
    <tableColumn id="1" xr3:uid="{00000000-0010-0000-0100-000001000000}" name="PROGRAMAS" dataDxfId="18"/>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00000000-000C-0000-FFFF-FFFF02000000}" name="TBROLES" displayName="TBROLES" ref="C1:C12" totalsRowShown="0" headerRowDxfId="17" dataDxfId="15" headerRowBorderDxfId="16" tableBorderDxfId="14" headerRowCellStyle="Neutral">
  <autoFilter ref="C1:C12" xr:uid="{00000000-0009-0000-0100-000061000000}"/>
  <tableColumns count="1">
    <tableColumn id="1" xr3:uid="{00000000-0010-0000-0200-000001000000}" name="ROLES" dataDxfId="13"/>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Territorio" displayName="Territorio" ref="B9:G10" totalsRowShown="0" headerRowDxfId="12" dataDxfId="10" headerRowBorderDxfId="11" tableBorderDxfId="9" totalsRowBorderDxfId="8" dataCellStyle="20% - Énfasis3">
  <autoFilter ref="B9:G10" xr:uid="{00000000-0009-0000-0100-000001000000}"/>
  <tableColumns count="6">
    <tableColumn id="1" xr3:uid="{00000000-0010-0000-0300-000001000000}" name="TERRITORIO" dataDxfId="7" dataCellStyle="20% - Énfasis3"/>
    <tableColumn id="2" xr3:uid="{00000000-0010-0000-0300-000002000000}" name="COMUNAS DEL TERRITORIO" dataDxfId="6" dataCellStyle="20% - Énfasis3"/>
    <tableColumn id="7" xr3:uid="{00000000-0010-0000-0300-000007000000}" name="TARIFADO" dataDxfId="5" dataCellStyle="20% - Énfasis3">
      <calculatedColumnFormula>IFERROR(F10/E10,"Faltan datos")</calculatedColumnFormula>
    </tableColumn>
    <tableColumn id="3" xr3:uid="{00000000-0010-0000-0300-000003000000}" name="CUPOS TERRITORIALES" dataDxfId="4" dataCellStyle="20% - Énfasis3"/>
    <tableColumn id="5" xr3:uid="{00000000-0010-0000-0300-000005000000}" name="INVERSION TERRITORIO_x000a_($)" dataDxfId="3" dataCellStyle="20% - Énfasis3"/>
    <tableColumn id="6" xr3:uid="{00000000-0010-0000-0300-000006000000}" name="PLAZOS PARA LA EJECUCIÓN (meses)" dataDxfId="2" dataCellStyle="20% - Énfasis3"/>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francisca@innovasocial.c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hyperlink" Target="mailto:maryt@innovasocial.cl" TargetMode="External"/><Relationship Id="rId7" Type="http://schemas.openxmlformats.org/officeDocument/2006/relationships/printerSettings" Target="../printerSettings/printerSettings6.bin"/><Relationship Id="rId2" Type="http://schemas.openxmlformats.org/officeDocument/2006/relationships/hyperlink" Target="mailto:ts.silviatoloza@gmail.com" TargetMode="External"/><Relationship Id="rId1" Type="http://schemas.openxmlformats.org/officeDocument/2006/relationships/hyperlink" Target="mailto:francisca@innovasocial.cl" TargetMode="External"/><Relationship Id="rId6" Type="http://schemas.openxmlformats.org/officeDocument/2006/relationships/hyperlink" Target="mailto:catherine.f.alcantar@gmail.com" TargetMode="External"/><Relationship Id="rId5" Type="http://schemas.openxmlformats.org/officeDocument/2006/relationships/hyperlink" Target="mailto:cristian@innovasocial.cl" TargetMode="External"/><Relationship Id="rId10" Type="http://schemas.openxmlformats.org/officeDocument/2006/relationships/comments" Target="../comments1.xml"/><Relationship Id="rId4" Type="http://schemas.openxmlformats.org/officeDocument/2006/relationships/hyperlink" Target="mailto:mariaangelica.vergara@live.com" TargetMode="External"/><Relationship Id="rId9"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9"/>
  <dimension ref="A1:AA25"/>
  <sheetViews>
    <sheetView topLeftCell="C1" workbookViewId="0">
      <selection activeCell="AB7" sqref="AB7"/>
    </sheetView>
  </sheetViews>
  <sheetFormatPr baseColWidth="10" defaultRowHeight="12.75" x14ac:dyDescent="0.2"/>
  <cols>
    <col min="5" max="5" width="3.42578125" customWidth="1"/>
    <col min="6" max="13" width="3.42578125" bestFit="1" customWidth="1"/>
    <col min="14" max="21" width="6.28515625" bestFit="1" customWidth="1"/>
    <col min="27" max="27" width="13.28515625" customWidth="1"/>
  </cols>
  <sheetData>
    <row r="1" spans="1:27" x14ac:dyDescent="0.2">
      <c r="A1" s="85" t="s">
        <v>141</v>
      </c>
      <c r="B1" s="85" t="s">
        <v>142</v>
      </c>
      <c r="N1">
        <v>3</v>
      </c>
      <c r="O1">
        <v>2</v>
      </c>
      <c r="P1">
        <v>7</v>
      </c>
      <c r="Q1">
        <v>6</v>
      </c>
      <c r="R1">
        <v>5</v>
      </c>
      <c r="S1">
        <v>4</v>
      </c>
      <c r="T1">
        <v>3</v>
      </c>
      <c r="U1">
        <v>2</v>
      </c>
    </row>
    <row r="2" spans="1:27" x14ac:dyDescent="0.2">
      <c r="A2" s="83">
        <v>0</v>
      </c>
      <c r="B2" s="84">
        <v>0</v>
      </c>
      <c r="F2" s="53" t="s">
        <v>143</v>
      </c>
      <c r="G2" s="54" t="s">
        <v>144</v>
      </c>
      <c r="H2" s="54" t="s">
        <v>145</v>
      </c>
      <c r="I2" s="54" t="s">
        <v>146</v>
      </c>
      <c r="J2" s="54" t="s">
        <v>147</v>
      </c>
      <c r="K2" s="54" t="s">
        <v>148</v>
      </c>
      <c r="L2" s="54" t="s">
        <v>149</v>
      </c>
      <c r="M2" s="55" t="s">
        <v>150</v>
      </c>
      <c r="N2" s="62" t="s">
        <v>151</v>
      </c>
      <c r="O2" s="63" t="s">
        <v>152</v>
      </c>
      <c r="P2" s="63" t="s">
        <v>153</v>
      </c>
      <c r="Q2" s="63" t="s">
        <v>154</v>
      </c>
      <c r="R2" s="63" t="s">
        <v>155</v>
      </c>
      <c r="S2" s="63" t="s">
        <v>156</v>
      </c>
      <c r="T2" s="63" t="s">
        <v>157</v>
      </c>
      <c r="U2" s="64" t="s">
        <v>158</v>
      </c>
      <c r="V2" s="71" t="s">
        <v>159</v>
      </c>
      <c r="W2" s="73" t="s">
        <v>160</v>
      </c>
      <c r="X2" s="75" t="s">
        <v>141</v>
      </c>
      <c r="Y2" s="77" t="s">
        <v>142</v>
      </c>
      <c r="Z2" s="79" t="s">
        <v>161</v>
      </c>
      <c r="AA2" s="81" t="s">
        <v>163</v>
      </c>
    </row>
    <row r="3" spans="1:27" x14ac:dyDescent="0.2">
      <c r="A3" s="83">
        <v>1</v>
      </c>
      <c r="B3" s="84">
        <v>1</v>
      </c>
      <c r="D3" t="str">
        <f>'4. RRHH'!D7</f>
        <v>15134404-6</v>
      </c>
      <c r="F3" s="56" t="str">
        <f>MID($D3,1,1)</f>
        <v>1</v>
      </c>
      <c r="G3" s="57" t="str">
        <f>MID($D3,2,1)</f>
        <v>5</v>
      </c>
      <c r="H3" s="57" t="str">
        <f>MID($D3,3,1)</f>
        <v>1</v>
      </c>
      <c r="I3" s="57" t="str">
        <f>MID($D3,4,1)</f>
        <v>3</v>
      </c>
      <c r="J3" s="57" t="str">
        <f>MID($D3,5,1)</f>
        <v>4</v>
      </c>
      <c r="K3" s="57" t="str">
        <f>MID($D3,6,1)</f>
        <v>4</v>
      </c>
      <c r="L3" s="57" t="str">
        <f>MID($D3,7,1)</f>
        <v>0</v>
      </c>
      <c r="M3" s="58" t="str">
        <f>MID($D3,8,1)</f>
        <v>4</v>
      </c>
      <c r="N3" s="65" t="str">
        <f>IF(OR($M3="",$M3="-"),E3,F3)</f>
        <v>1</v>
      </c>
      <c r="O3" s="66" t="str">
        <f t="shared" ref="O3:T3" si="0">IF(OR($M3="",$M3="-"),F3,G3)</f>
        <v>5</v>
      </c>
      <c r="P3" s="66" t="str">
        <f t="shared" si="0"/>
        <v>1</v>
      </c>
      <c r="Q3" s="66" t="str">
        <f t="shared" si="0"/>
        <v>3</v>
      </c>
      <c r="R3" s="66" t="str">
        <f t="shared" si="0"/>
        <v>4</v>
      </c>
      <c r="S3" s="66" t="str">
        <f t="shared" si="0"/>
        <v>4</v>
      </c>
      <c r="T3" s="66" t="str">
        <f t="shared" si="0"/>
        <v>0</v>
      </c>
      <c r="U3" s="67" t="str">
        <f>IF(OR($M3="",$M3="-"),L3,M3)</f>
        <v>4</v>
      </c>
      <c r="V3" s="72">
        <f>$N$1*N3+$O$1*O3+$P$1*P3+$Q$1*Q3+$R$1*R3+$S$1*S3+$T$1*T3+$U$1*U3</f>
        <v>82</v>
      </c>
      <c r="W3" s="74">
        <f>TRUNC(V3/11,0)*11</f>
        <v>77</v>
      </c>
      <c r="X3" s="76">
        <f>11-(V3-W3)</f>
        <v>6</v>
      </c>
      <c r="Y3" s="78">
        <f>VLOOKUP(X3,A:B,2,0)</f>
        <v>6</v>
      </c>
      <c r="Z3" s="80">
        <f>IF(OR(RIGHT(D3,1)="K",RIGHT(D3,1)="k"),"K",TRUNC(RIGHT(D3,1),0))</f>
        <v>6</v>
      </c>
      <c r="AA3" s="82" t="str">
        <f>IF(Y3=Z3, "Rut válido", "Rut no válido")</f>
        <v>Rut válido</v>
      </c>
    </row>
    <row r="4" spans="1:27" x14ac:dyDescent="0.2">
      <c r="A4" s="83">
        <v>2</v>
      </c>
      <c r="B4" s="84">
        <v>2</v>
      </c>
      <c r="D4" t="str">
        <f>'4. RRHH'!D8</f>
        <v>14018852-2</v>
      </c>
      <c r="F4" s="56" t="str">
        <f t="shared" ref="F4:F25" si="1">MID($D4,1,1)</f>
        <v>1</v>
      </c>
      <c r="G4" s="57" t="str">
        <f t="shared" ref="G4:G25" si="2">MID($D4,2,1)</f>
        <v>4</v>
      </c>
      <c r="H4" s="57" t="str">
        <f t="shared" ref="H4:H25" si="3">MID($D4,3,1)</f>
        <v>0</v>
      </c>
      <c r="I4" s="57" t="str">
        <f t="shared" ref="I4:I25" si="4">MID($D4,4,1)</f>
        <v>1</v>
      </c>
      <c r="J4" s="57" t="str">
        <f t="shared" ref="J4:J25" si="5">MID($D4,5,1)</f>
        <v>8</v>
      </c>
      <c r="K4" s="57" t="str">
        <f t="shared" ref="K4:K25" si="6">MID($D4,6,1)</f>
        <v>8</v>
      </c>
      <c r="L4" s="57" t="str">
        <f t="shared" ref="L4:L25" si="7">MID($D4,7,1)</f>
        <v>5</v>
      </c>
      <c r="M4" s="58" t="str">
        <f t="shared" ref="M4:M25" si="8">MID($D4,8,1)</f>
        <v>2</v>
      </c>
      <c r="N4" s="65" t="str">
        <f t="shared" ref="N4:N25" si="9">IF(OR($M4="",$M4="-"),E4,F4)</f>
        <v>1</v>
      </c>
      <c r="O4" s="66" t="str">
        <f t="shared" ref="O4:O25" si="10">IF(OR($M4="",$M4="-"),F4,G4)</f>
        <v>4</v>
      </c>
      <c r="P4" s="66" t="str">
        <f t="shared" ref="P4:P25" si="11">IF(OR($M4="",$M4="-"),G4,H4)</f>
        <v>0</v>
      </c>
      <c r="Q4" s="66" t="str">
        <f t="shared" ref="Q4:Q25" si="12">IF(OR($M4="",$M4="-"),H4,I4)</f>
        <v>1</v>
      </c>
      <c r="R4" s="66" t="str">
        <f t="shared" ref="R4:R25" si="13">IF(OR($M4="",$M4="-"),I4,J4)</f>
        <v>8</v>
      </c>
      <c r="S4" s="66" t="str">
        <f t="shared" ref="S4:S25" si="14">IF(OR($M4="",$M4="-"),J4,K4)</f>
        <v>8</v>
      </c>
      <c r="T4" s="66" t="str">
        <f t="shared" ref="T4:T25" si="15">IF(OR($M4="",$M4="-"),K4,L4)</f>
        <v>5</v>
      </c>
      <c r="U4" s="67" t="str">
        <f t="shared" ref="U4:U25" si="16">IF(OR($M4="",$M4="-"),L4,M4)</f>
        <v>2</v>
      </c>
      <c r="V4" s="72">
        <f t="shared" ref="V4:V24" si="17">$N$1*N4+$O$1*O4+$P$1*P4+$Q$1*Q4+$R$1*R4+$S$1*S4+$T$1*T4+$U$1*U4</f>
        <v>108</v>
      </c>
      <c r="W4" s="74">
        <f t="shared" ref="W4:W25" si="18">TRUNC(V4/11,0)*11</f>
        <v>99</v>
      </c>
      <c r="X4" s="76">
        <f t="shared" ref="X4:X25" si="19">11-(V4-W4)</f>
        <v>2</v>
      </c>
      <c r="Y4" s="78">
        <f t="shared" ref="Y4:Y25" si="20">VLOOKUP(X4,A:B,2,0)</f>
        <v>2</v>
      </c>
      <c r="Z4" s="80">
        <f t="shared" ref="Z4:Z25" si="21">IF(OR(RIGHT(D4,1)="K",RIGHT(D4,1)="k"),"K",TRUNC(RIGHT(D4,1),0))</f>
        <v>2</v>
      </c>
      <c r="AA4" s="82" t="str">
        <f t="shared" ref="AA4:AA25" si="22">IF(Y4=Z4, "Rut válido", "Rut no válido")</f>
        <v>Rut válido</v>
      </c>
    </row>
    <row r="5" spans="1:27" x14ac:dyDescent="0.2">
      <c r="A5" s="83">
        <v>3</v>
      </c>
      <c r="B5" s="84">
        <v>3</v>
      </c>
      <c r="D5" t="str">
        <f>'4. RRHH'!D9</f>
        <v>15149325-4</v>
      </c>
      <c r="F5" s="56" t="str">
        <f t="shared" si="1"/>
        <v>1</v>
      </c>
      <c r="G5" s="57" t="str">
        <f t="shared" si="2"/>
        <v>5</v>
      </c>
      <c r="H5" s="57" t="str">
        <f t="shared" si="3"/>
        <v>1</v>
      </c>
      <c r="I5" s="57" t="str">
        <f t="shared" si="4"/>
        <v>4</v>
      </c>
      <c r="J5" s="57" t="str">
        <f t="shared" si="5"/>
        <v>9</v>
      </c>
      <c r="K5" s="57" t="str">
        <f t="shared" si="6"/>
        <v>3</v>
      </c>
      <c r="L5" s="57" t="str">
        <f t="shared" si="7"/>
        <v>2</v>
      </c>
      <c r="M5" s="58" t="str">
        <f t="shared" si="8"/>
        <v>5</v>
      </c>
      <c r="N5" s="65" t="str">
        <f t="shared" si="9"/>
        <v>1</v>
      </c>
      <c r="O5" s="66" t="str">
        <f t="shared" si="10"/>
        <v>5</v>
      </c>
      <c r="P5" s="66" t="str">
        <f t="shared" si="11"/>
        <v>1</v>
      </c>
      <c r="Q5" s="66" t="str">
        <f t="shared" si="12"/>
        <v>4</v>
      </c>
      <c r="R5" s="66" t="str">
        <f t="shared" si="13"/>
        <v>9</v>
      </c>
      <c r="S5" s="66" t="str">
        <f t="shared" si="14"/>
        <v>3</v>
      </c>
      <c r="T5" s="66" t="str">
        <f t="shared" si="15"/>
        <v>2</v>
      </c>
      <c r="U5" s="67" t="str">
        <f t="shared" si="16"/>
        <v>5</v>
      </c>
      <c r="V5" s="72">
        <f t="shared" si="17"/>
        <v>117</v>
      </c>
      <c r="W5" s="74">
        <f t="shared" si="18"/>
        <v>110</v>
      </c>
      <c r="X5" s="76">
        <f t="shared" si="19"/>
        <v>4</v>
      </c>
      <c r="Y5" s="78">
        <f t="shared" si="20"/>
        <v>4</v>
      </c>
      <c r="Z5" s="80">
        <f t="shared" si="21"/>
        <v>4</v>
      </c>
      <c r="AA5" s="82" t="str">
        <f t="shared" si="22"/>
        <v>Rut válido</v>
      </c>
    </row>
    <row r="6" spans="1:27" x14ac:dyDescent="0.2">
      <c r="A6" s="83">
        <v>4</v>
      </c>
      <c r="B6" s="84">
        <v>4</v>
      </c>
      <c r="D6" t="str">
        <f>'4. RRHH'!D10</f>
        <v>16679754-3</v>
      </c>
      <c r="F6" s="56" t="str">
        <f t="shared" si="1"/>
        <v>1</v>
      </c>
      <c r="G6" s="57" t="str">
        <f t="shared" si="2"/>
        <v>6</v>
      </c>
      <c r="H6" s="57" t="str">
        <f t="shared" si="3"/>
        <v>6</v>
      </c>
      <c r="I6" s="57" t="str">
        <f t="shared" si="4"/>
        <v>7</v>
      </c>
      <c r="J6" s="57" t="str">
        <f t="shared" si="5"/>
        <v>9</v>
      </c>
      <c r="K6" s="57" t="str">
        <f t="shared" si="6"/>
        <v>7</v>
      </c>
      <c r="L6" s="57" t="str">
        <f t="shared" si="7"/>
        <v>5</v>
      </c>
      <c r="M6" s="58" t="str">
        <f t="shared" si="8"/>
        <v>4</v>
      </c>
      <c r="N6" s="65" t="str">
        <f t="shared" si="9"/>
        <v>1</v>
      </c>
      <c r="O6" s="66" t="str">
        <f t="shared" si="10"/>
        <v>6</v>
      </c>
      <c r="P6" s="66" t="str">
        <f t="shared" si="11"/>
        <v>6</v>
      </c>
      <c r="Q6" s="66" t="str">
        <f t="shared" si="12"/>
        <v>7</v>
      </c>
      <c r="R6" s="66" t="str">
        <f t="shared" si="13"/>
        <v>9</v>
      </c>
      <c r="S6" s="66" t="str">
        <f t="shared" si="14"/>
        <v>7</v>
      </c>
      <c r="T6" s="66" t="str">
        <f t="shared" si="15"/>
        <v>5</v>
      </c>
      <c r="U6" s="67" t="str">
        <f t="shared" si="16"/>
        <v>4</v>
      </c>
      <c r="V6" s="72">
        <f t="shared" si="17"/>
        <v>195</v>
      </c>
      <c r="W6" s="74">
        <f t="shared" si="18"/>
        <v>187</v>
      </c>
      <c r="X6" s="76">
        <f t="shared" si="19"/>
        <v>3</v>
      </c>
      <c r="Y6" s="78">
        <f t="shared" si="20"/>
        <v>3</v>
      </c>
      <c r="Z6" s="80">
        <f t="shared" si="21"/>
        <v>3</v>
      </c>
      <c r="AA6" s="82" t="str">
        <f t="shared" si="22"/>
        <v>Rut válido</v>
      </c>
    </row>
    <row r="7" spans="1:27" x14ac:dyDescent="0.2">
      <c r="A7" s="83">
        <v>5</v>
      </c>
      <c r="B7" s="84">
        <v>5</v>
      </c>
      <c r="D7" t="str">
        <f>'4. RRHH'!D11</f>
        <v>15906930-3</v>
      </c>
      <c r="F7" s="56" t="str">
        <f t="shared" si="1"/>
        <v>1</v>
      </c>
      <c r="G7" s="57" t="str">
        <f t="shared" si="2"/>
        <v>5</v>
      </c>
      <c r="H7" s="57" t="str">
        <f t="shared" si="3"/>
        <v>9</v>
      </c>
      <c r="I7" s="57" t="str">
        <f t="shared" si="4"/>
        <v>0</v>
      </c>
      <c r="J7" s="57" t="str">
        <f t="shared" si="5"/>
        <v>6</v>
      </c>
      <c r="K7" s="57" t="str">
        <f t="shared" si="6"/>
        <v>9</v>
      </c>
      <c r="L7" s="57" t="str">
        <f t="shared" si="7"/>
        <v>3</v>
      </c>
      <c r="M7" s="58" t="str">
        <f t="shared" si="8"/>
        <v>0</v>
      </c>
      <c r="N7" s="65" t="str">
        <f t="shared" si="9"/>
        <v>1</v>
      </c>
      <c r="O7" s="66" t="str">
        <f t="shared" si="10"/>
        <v>5</v>
      </c>
      <c r="P7" s="66" t="str">
        <f t="shared" si="11"/>
        <v>9</v>
      </c>
      <c r="Q7" s="66" t="str">
        <f t="shared" si="12"/>
        <v>0</v>
      </c>
      <c r="R7" s="66" t="str">
        <f t="shared" si="13"/>
        <v>6</v>
      </c>
      <c r="S7" s="66" t="str">
        <f t="shared" si="14"/>
        <v>9</v>
      </c>
      <c r="T7" s="66" t="str">
        <f t="shared" si="15"/>
        <v>3</v>
      </c>
      <c r="U7" s="67" t="str">
        <f t="shared" si="16"/>
        <v>0</v>
      </c>
      <c r="V7" s="72">
        <f t="shared" si="17"/>
        <v>151</v>
      </c>
      <c r="W7" s="74">
        <f t="shared" si="18"/>
        <v>143</v>
      </c>
      <c r="X7" s="76">
        <f t="shared" si="19"/>
        <v>3</v>
      </c>
      <c r="Y7" s="78">
        <f t="shared" si="20"/>
        <v>3</v>
      </c>
      <c r="Z7" s="80">
        <f t="shared" si="21"/>
        <v>3</v>
      </c>
      <c r="AA7" s="82" t="str">
        <f t="shared" si="22"/>
        <v>Rut válido</v>
      </c>
    </row>
    <row r="8" spans="1:27" x14ac:dyDescent="0.2">
      <c r="A8" s="83">
        <v>6</v>
      </c>
      <c r="B8" s="84">
        <v>6</v>
      </c>
      <c r="D8" t="str">
        <f>'4. RRHH'!D12</f>
        <v>17495671-5</v>
      </c>
      <c r="F8" s="56" t="str">
        <f t="shared" si="1"/>
        <v>1</v>
      </c>
      <c r="G8" s="57" t="str">
        <f t="shared" si="2"/>
        <v>7</v>
      </c>
      <c r="H8" s="57" t="str">
        <f t="shared" si="3"/>
        <v>4</v>
      </c>
      <c r="I8" s="57" t="str">
        <f t="shared" si="4"/>
        <v>9</v>
      </c>
      <c r="J8" s="57" t="str">
        <f t="shared" si="5"/>
        <v>5</v>
      </c>
      <c r="K8" s="57" t="str">
        <f t="shared" si="6"/>
        <v>6</v>
      </c>
      <c r="L8" s="57" t="str">
        <f t="shared" si="7"/>
        <v>7</v>
      </c>
      <c r="M8" s="58" t="str">
        <f t="shared" si="8"/>
        <v>1</v>
      </c>
      <c r="N8" s="65" t="str">
        <f t="shared" si="9"/>
        <v>1</v>
      </c>
      <c r="O8" s="66" t="str">
        <f t="shared" si="10"/>
        <v>7</v>
      </c>
      <c r="P8" s="66" t="str">
        <f t="shared" si="11"/>
        <v>4</v>
      </c>
      <c r="Q8" s="66" t="str">
        <f t="shared" si="12"/>
        <v>9</v>
      </c>
      <c r="R8" s="66" t="str">
        <f t="shared" si="13"/>
        <v>5</v>
      </c>
      <c r="S8" s="66" t="str">
        <f t="shared" si="14"/>
        <v>6</v>
      </c>
      <c r="T8" s="66" t="str">
        <f t="shared" si="15"/>
        <v>7</v>
      </c>
      <c r="U8" s="67" t="str">
        <f t="shared" si="16"/>
        <v>1</v>
      </c>
      <c r="V8" s="72">
        <f t="shared" si="17"/>
        <v>171</v>
      </c>
      <c r="W8" s="74">
        <f t="shared" si="18"/>
        <v>165</v>
      </c>
      <c r="X8" s="76">
        <f t="shared" si="19"/>
        <v>5</v>
      </c>
      <c r="Y8" s="78">
        <f t="shared" si="20"/>
        <v>5</v>
      </c>
      <c r="Z8" s="80">
        <f t="shared" si="21"/>
        <v>5</v>
      </c>
      <c r="AA8" s="82" t="str">
        <f t="shared" si="22"/>
        <v>Rut válido</v>
      </c>
    </row>
    <row r="9" spans="1:27" x14ac:dyDescent="0.2">
      <c r="A9" s="83">
        <v>7</v>
      </c>
      <c r="B9" s="84">
        <v>7</v>
      </c>
      <c r="D9">
        <f>'4. RRHH'!D13</f>
        <v>0</v>
      </c>
      <c r="F9" s="56" t="str">
        <f t="shared" si="1"/>
        <v>0</v>
      </c>
      <c r="G9" s="57" t="str">
        <f t="shared" si="2"/>
        <v/>
      </c>
      <c r="H9" s="57" t="str">
        <f t="shared" si="3"/>
        <v/>
      </c>
      <c r="I9" s="57" t="str">
        <f t="shared" si="4"/>
        <v/>
      </c>
      <c r="J9" s="57" t="str">
        <f t="shared" si="5"/>
        <v/>
      </c>
      <c r="K9" s="57" t="str">
        <f t="shared" si="6"/>
        <v/>
      </c>
      <c r="L9" s="57" t="str">
        <f t="shared" si="7"/>
        <v/>
      </c>
      <c r="M9" s="58" t="str">
        <f t="shared" si="8"/>
        <v/>
      </c>
      <c r="N9" s="65">
        <f t="shared" si="9"/>
        <v>0</v>
      </c>
      <c r="O9" s="66" t="str">
        <f t="shared" si="10"/>
        <v>0</v>
      </c>
      <c r="P9" s="66" t="str">
        <f t="shared" si="11"/>
        <v/>
      </c>
      <c r="Q9" s="66" t="str">
        <f t="shared" si="12"/>
        <v/>
      </c>
      <c r="R9" s="66" t="str">
        <f t="shared" si="13"/>
        <v/>
      </c>
      <c r="S9" s="66" t="str">
        <f t="shared" si="14"/>
        <v/>
      </c>
      <c r="T9" s="66" t="str">
        <f t="shared" si="15"/>
        <v/>
      </c>
      <c r="U9" s="67" t="str">
        <f t="shared" si="16"/>
        <v/>
      </c>
      <c r="V9" s="72" t="e">
        <f t="shared" si="17"/>
        <v>#VALUE!</v>
      </c>
      <c r="W9" s="74" t="e">
        <f t="shared" si="18"/>
        <v>#VALUE!</v>
      </c>
      <c r="X9" s="76" t="e">
        <f t="shared" si="19"/>
        <v>#VALUE!</v>
      </c>
      <c r="Y9" s="78" t="e">
        <f t="shared" si="20"/>
        <v>#VALUE!</v>
      </c>
      <c r="Z9" s="80">
        <f t="shared" si="21"/>
        <v>0</v>
      </c>
      <c r="AA9" s="82" t="e">
        <f t="shared" si="22"/>
        <v>#VALUE!</v>
      </c>
    </row>
    <row r="10" spans="1:27" x14ac:dyDescent="0.2">
      <c r="A10" s="83">
        <v>8</v>
      </c>
      <c r="B10" s="84">
        <v>8</v>
      </c>
      <c r="D10">
        <f>'4. RRHH'!D14</f>
        <v>0</v>
      </c>
      <c r="F10" s="56" t="str">
        <f t="shared" si="1"/>
        <v>0</v>
      </c>
      <c r="G10" s="57" t="str">
        <f t="shared" si="2"/>
        <v/>
      </c>
      <c r="H10" s="57" t="str">
        <f t="shared" si="3"/>
        <v/>
      </c>
      <c r="I10" s="57" t="str">
        <f t="shared" si="4"/>
        <v/>
      </c>
      <c r="J10" s="57" t="str">
        <f t="shared" si="5"/>
        <v/>
      </c>
      <c r="K10" s="57" t="str">
        <f t="shared" si="6"/>
        <v/>
      </c>
      <c r="L10" s="57" t="str">
        <f t="shared" si="7"/>
        <v/>
      </c>
      <c r="M10" s="58" t="str">
        <f t="shared" si="8"/>
        <v/>
      </c>
      <c r="N10" s="65">
        <f t="shared" si="9"/>
        <v>0</v>
      </c>
      <c r="O10" s="66" t="str">
        <f t="shared" si="10"/>
        <v>0</v>
      </c>
      <c r="P10" s="66" t="str">
        <f t="shared" si="11"/>
        <v/>
      </c>
      <c r="Q10" s="66" t="str">
        <f t="shared" si="12"/>
        <v/>
      </c>
      <c r="R10" s="66" t="str">
        <f t="shared" si="13"/>
        <v/>
      </c>
      <c r="S10" s="66" t="str">
        <f t="shared" si="14"/>
        <v/>
      </c>
      <c r="T10" s="66" t="str">
        <f t="shared" si="15"/>
        <v/>
      </c>
      <c r="U10" s="67" t="str">
        <f t="shared" si="16"/>
        <v/>
      </c>
      <c r="V10" s="72" t="e">
        <f t="shared" si="17"/>
        <v>#VALUE!</v>
      </c>
      <c r="W10" s="74" t="e">
        <f t="shared" si="18"/>
        <v>#VALUE!</v>
      </c>
      <c r="X10" s="76" t="e">
        <f t="shared" si="19"/>
        <v>#VALUE!</v>
      </c>
      <c r="Y10" s="78" t="e">
        <f t="shared" si="20"/>
        <v>#VALUE!</v>
      </c>
      <c r="Z10" s="80">
        <f t="shared" si="21"/>
        <v>0</v>
      </c>
      <c r="AA10" s="82" t="e">
        <f t="shared" si="22"/>
        <v>#VALUE!</v>
      </c>
    </row>
    <row r="11" spans="1:27" x14ac:dyDescent="0.2">
      <c r="A11" s="83">
        <v>9</v>
      </c>
      <c r="B11" s="84">
        <v>9</v>
      </c>
      <c r="D11">
        <f>'4. RRHH'!D15</f>
        <v>0</v>
      </c>
      <c r="F11" s="56" t="str">
        <f t="shared" si="1"/>
        <v>0</v>
      </c>
      <c r="G11" s="57" t="str">
        <f t="shared" si="2"/>
        <v/>
      </c>
      <c r="H11" s="57" t="str">
        <f t="shared" si="3"/>
        <v/>
      </c>
      <c r="I11" s="57" t="str">
        <f t="shared" si="4"/>
        <v/>
      </c>
      <c r="J11" s="57" t="str">
        <f t="shared" si="5"/>
        <v/>
      </c>
      <c r="K11" s="57" t="str">
        <f t="shared" si="6"/>
        <v/>
      </c>
      <c r="L11" s="57" t="str">
        <f t="shared" si="7"/>
        <v/>
      </c>
      <c r="M11" s="58" t="str">
        <f t="shared" si="8"/>
        <v/>
      </c>
      <c r="N11" s="65">
        <f t="shared" si="9"/>
        <v>0</v>
      </c>
      <c r="O11" s="66" t="str">
        <f t="shared" si="10"/>
        <v>0</v>
      </c>
      <c r="P11" s="66" t="str">
        <f t="shared" si="11"/>
        <v/>
      </c>
      <c r="Q11" s="66" t="str">
        <f t="shared" si="12"/>
        <v/>
      </c>
      <c r="R11" s="66" t="str">
        <f t="shared" si="13"/>
        <v/>
      </c>
      <c r="S11" s="66" t="str">
        <f t="shared" si="14"/>
        <v/>
      </c>
      <c r="T11" s="66" t="str">
        <f t="shared" si="15"/>
        <v/>
      </c>
      <c r="U11" s="67" t="str">
        <f t="shared" si="16"/>
        <v/>
      </c>
      <c r="V11" s="72" t="e">
        <f t="shared" si="17"/>
        <v>#VALUE!</v>
      </c>
      <c r="W11" s="74" t="e">
        <f t="shared" si="18"/>
        <v>#VALUE!</v>
      </c>
      <c r="X11" s="76" t="e">
        <f t="shared" si="19"/>
        <v>#VALUE!</v>
      </c>
      <c r="Y11" s="78" t="e">
        <f t="shared" si="20"/>
        <v>#VALUE!</v>
      </c>
      <c r="Z11" s="80">
        <f t="shared" si="21"/>
        <v>0</v>
      </c>
      <c r="AA11" s="82" t="e">
        <f t="shared" si="22"/>
        <v>#VALUE!</v>
      </c>
    </row>
    <row r="12" spans="1:27" x14ac:dyDescent="0.2">
      <c r="A12" s="83">
        <v>10</v>
      </c>
      <c r="B12" s="84" t="s">
        <v>162</v>
      </c>
      <c r="D12">
        <f>'4. RRHH'!D16</f>
        <v>0</v>
      </c>
      <c r="F12" s="56" t="str">
        <f t="shared" si="1"/>
        <v>0</v>
      </c>
      <c r="G12" s="57" t="str">
        <f t="shared" si="2"/>
        <v/>
      </c>
      <c r="H12" s="57" t="str">
        <f t="shared" si="3"/>
        <v/>
      </c>
      <c r="I12" s="57" t="str">
        <f t="shared" si="4"/>
        <v/>
      </c>
      <c r="J12" s="57" t="str">
        <f t="shared" si="5"/>
        <v/>
      </c>
      <c r="K12" s="57" t="str">
        <f t="shared" si="6"/>
        <v/>
      </c>
      <c r="L12" s="57" t="str">
        <f t="shared" si="7"/>
        <v/>
      </c>
      <c r="M12" s="58" t="str">
        <f t="shared" si="8"/>
        <v/>
      </c>
      <c r="N12" s="65">
        <f t="shared" si="9"/>
        <v>0</v>
      </c>
      <c r="O12" s="66" t="str">
        <f t="shared" si="10"/>
        <v>0</v>
      </c>
      <c r="P12" s="66" t="str">
        <f t="shared" si="11"/>
        <v/>
      </c>
      <c r="Q12" s="66" t="str">
        <f t="shared" si="12"/>
        <v/>
      </c>
      <c r="R12" s="66" t="str">
        <f t="shared" si="13"/>
        <v/>
      </c>
      <c r="S12" s="66" t="str">
        <f t="shared" si="14"/>
        <v/>
      </c>
      <c r="T12" s="66" t="str">
        <f t="shared" si="15"/>
        <v/>
      </c>
      <c r="U12" s="67" t="str">
        <f t="shared" si="16"/>
        <v/>
      </c>
      <c r="V12" s="72" t="e">
        <f t="shared" si="17"/>
        <v>#VALUE!</v>
      </c>
      <c r="W12" s="74" t="e">
        <f t="shared" si="18"/>
        <v>#VALUE!</v>
      </c>
      <c r="X12" s="76" t="e">
        <f t="shared" si="19"/>
        <v>#VALUE!</v>
      </c>
      <c r="Y12" s="78" t="e">
        <f t="shared" si="20"/>
        <v>#VALUE!</v>
      </c>
      <c r="Z12" s="80">
        <f t="shared" si="21"/>
        <v>0</v>
      </c>
      <c r="AA12" s="82" t="e">
        <f t="shared" si="22"/>
        <v>#VALUE!</v>
      </c>
    </row>
    <row r="13" spans="1:27" x14ac:dyDescent="0.2">
      <c r="A13" s="83">
        <v>11</v>
      </c>
      <c r="B13" s="84">
        <v>0</v>
      </c>
      <c r="D13">
        <f>'4. RRHH'!D17</f>
        <v>0</v>
      </c>
      <c r="F13" s="56" t="str">
        <f t="shared" si="1"/>
        <v>0</v>
      </c>
      <c r="G13" s="57" t="str">
        <f t="shared" si="2"/>
        <v/>
      </c>
      <c r="H13" s="57" t="str">
        <f t="shared" si="3"/>
        <v/>
      </c>
      <c r="I13" s="57" t="str">
        <f t="shared" si="4"/>
        <v/>
      </c>
      <c r="J13" s="57" t="str">
        <f t="shared" si="5"/>
        <v/>
      </c>
      <c r="K13" s="57" t="str">
        <f t="shared" si="6"/>
        <v/>
      </c>
      <c r="L13" s="57" t="str">
        <f t="shared" si="7"/>
        <v/>
      </c>
      <c r="M13" s="58" t="str">
        <f t="shared" si="8"/>
        <v/>
      </c>
      <c r="N13" s="65">
        <f t="shared" si="9"/>
        <v>0</v>
      </c>
      <c r="O13" s="66" t="str">
        <f t="shared" si="10"/>
        <v>0</v>
      </c>
      <c r="P13" s="66" t="str">
        <f t="shared" si="11"/>
        <v/>
      </c>
      <c r="Q13" s="66" t="str">
        <f t="shared" si="12"/>
        <v/>
      </c>
      <c r="R13" s="66" t="str">
        <f t="shared" si="13"/>
        <v/>
      </c>
      <c r="S13" s="66" t="str">
        <f t="shared" si="14"/>
        <v/>
      </c>
      <c r="T13" s="66" t="str">
        <f t="shared" si="15"/>
        <v/>
      </c>
      <c r="U13" s="67" t="str">
        <f t="shared" si="16"/>
        <v/>
      </c>
      <c r="V13" s="72" t="e">
        <f t="shared" si="17"/>
        <v>#VALUE!</v>
      </c>
      <c r="W13" s="74" t="e">
        <f t="shared" si="18"/>
        <v>#VALUE!</v>
      </c>
      <c r="X13" s="76" t="e">
        <f t="shared" si="19"/>
        <v>#VALUE!</v>
      </c>
      <c r="Y13" s="78" t="e">
        <f t="shared" si="20"/>
        <v>#VALUE!</v>
      </c>
      <c r="Z13" s="80">
        <f t="shared" si="21"/>
        <v>0</v>
      </c>
      <c r="AA13" s="82" t="e">
        <f t="shared" si="22"/>
        <v>#VALUE!</v>
      </c>
    </row>
    <row r="14" spans="1:27" x14ac:dyDescent="0.2">
      <c r="D14">
        <f>'4. RRHH'!D18</f>
        <v>0</v>
      </c>
      <c r="F14" s="56" t="str">
        <f t="shared" si="1"/>
        <v>0</v>
      </c>
      <c r="G14" s="57" t="str">
        <f t="shared" si="2"/>
        <v/>
      </c>
      <c r="H14" s="57" t="str">
        <f t="shared" si="3"/>
        <v/>
      </c>
      <c r="I14" s="57" t="str">
        <f t="shared" si="4"/>
        <v/>
      </c>
      <c r="J14" s="57" t="str">
        <f t="shared" si="5"/>
        <v/>
      </c>
      <c r="K14" s="57" t="str">
        <f t="shared" si="6"/>
        <v/>
      </c>
      <c r="L14" s="57" t="str">
        <f t="shared" si="7"/>
        <v/>
      </c>
      <c r="M14" s="58" t="str">
        <f t="shared" si="8"/>
        <v/>
      </c>
      <c r="N14" s="65">
        <f t="shared" si="9"/>
        <v>0</v>
      </c>
      <c r="O14" s="66" t="str">
        <f t="shared" si="10"/>
        <v>0</v>
      </c>
      <c r="P14" s="66" t="str">
        <f t="shared" si="11"/>
        <v/>
      </c>
      <c r="Q14" s="66" t="str">
        <f t="shared" si="12"/>
        <v/>
      </c>
      <c r="R14" s="66" t="str">
        <f t="shared" si="13"/>
        <v/>
      </c>
      <c r="S14" s="66" t="str">
        <f t="shared" si="14"/>
        <v/>
      </c>
      <c r="T14" s="66" t="str">
        <f t="shared" si="15"/>
        <v/>
      </c>
      <c r="U14" s="67" t="str">
        <f t="shared" si="16"/>
        <v/>
      </c>
      <c r="V14" s="72" t="e">
        <f t="shared" si="17"/>
        <v>#VALUE!</v>
      </c>
      <c r="W14" s="74" t="e">
        <f t="shared" si="18"/>
        <v>#VALUE!</v>
      </c>
      <c r="X14" s="76" t="e">
        <f t="shared" si="19"/>
        <v>#VALUE!</v>
      </c>
      <c r="Y14" s="78" t="e">
        <f t="shared" si="20"/>
        <v>#VALUE!</v>
      </c>
      <c r="Z14" s="80">
        <f t="shared" si="21"/>
        <v>0</v>
      </c>
      <c r="AA14" s="82" t="e">
        <f t="shared" si="22"/>
        <v>#VALUE!</v>
      </c>
    </row>
    <row r="15" spans="1:27" x14ac:dyDescent="0.2">
      <c r="D15">
        <f>'4. RRHH'!D19</f>
        <v>0</v>
      </c>
      <c r="F15" s="56" t="str">
        <f t="shared" si="1"/>
        <v>0</v>
      </c>
      <c r="G15" s="57" t="str">
        <f t="shared" si="2"/>
        <v/>
      </c>
      <c r="H15" s="57" t="str">
        <f t="shared" si="3"/>
        <v/>
      </c>
      <c r="I15" s="57" t="str">
        <f t="shared" si="4"/>
        <v/>
      </c>
      <c r="J15" s="57" t="str">
        <f t="shared" si="5"/>
        <v/>
      </c>
      <c r="K15" s="57" t="str">
        <f t="shared" si="6"/>
        <v/>
      </c>
      <c r="L15" s="57" t="str">
        <f t="shared" si="7"/>
        <v/>
      </c>
      <c r="M15" s="58" t="str">
        <f t="shared" si="8"/>
        <v/>
      </c>
      <c r="N15" s="65">
        <f t="shared" si="9"/>
        <v>0</v>
      </c>
      <c r="O15" s="66" t="str">
        <f t="shared" si="10"/>
        <v>0</v>
      </c>
      <c r="P15" s="66" t="str">
        <f t="shared" si="11"/>
        <v/>
      </c>
      <c r="Q15" s="66" t="str">
        <f t="shared" si="12"/>
        <v/>
      </c>
      <c r="R15" s="66" t="str">
        <f t="shared" si="13"/>
        <v/>
      </c>
      <c r="S15" s="66" t="str">
        <f t="shared" si="14"/>
        <v/>
      </c>
      <c r="T15" s="66" t="str">
        <f t="shared" si="15"/>
        <v/>
      </c>
      <c r="U15" s="67" t="str">
        <f t="shared" si="16"/>
        <v/>
      </c>
      <c r="V15" s="72" t="e">
        <f t="shared" si="17"/>
        <v>#VALUE!</v>
      </c>
      <c r="W15" s="74" t="e">
        <f t="shared" si="18"/>
        <v>#VALUE!</v>
      </c>
      <c r="X15" s="76" t="e">
        <f t="shared" si="19"/>
        <v>#VALUE!</v>
      </c>
      <c r="Y15" s="78" t="e">
        <f t="shared" si="20"/>
        <v>#VALUE!</v>
      </c>
      <c r="Z15" s="80">
        <f t="shared" si="21"/>
        <v>0</v>
      </c>
      <c r="AA15" s="82" t="e">
        <f t="shared" si="22"/>
        <v>#VALUE!</v>
      </c>
    </row>
    <row r="16" spans="1:27" x14ac:dyDescent="0.2">
      <c r="D16">
        <f>'4. RRHH'!D20</f>
        <v>0</v>
      </c>
      <c r="F16" s="56" t="str">
        <f t="shared" si="1"/>
        <v>0</v>
      </c>
      <c r="G16" s="57" t="str">
        <f t="shared" si="2"/>
        <v/>
      </c>
      <c r="H16" s="57" t="str">
        <f t="shared" si="3"/>
        <v/>
      </c>
      <c r="I16" s="57" t="str">
        <f t="shared" si="4"/>
        <v/>
      </c>
      <c r="J16" s="57" t="str">
        <f t="shared" si="5"/>
        <v/>
      </c>
      <c r="K16" s="57" t="str">
        <f t="shared" si="6"/>
        <v/>
      </c>
      <c r="L16" s="57" t="str">
        <f t="shared" si="7"/>
        <v/>
      </c>
      <c r="M16" s="58" t="str">
        <f t="shared" si="8"/>
        <v/>
      </c>
      <c r="N16" s="65">
        <f t="shared" si="9"/>
        <v>0</v>
      </c>
      <c r="O16" s="66" t="str">
        <f t="shared" si="10"/>
        <v>0</v>
      </c>
      <c r="P16" s="66" t="str">
        <f t="shared" si="11"/>
        <v/>
      </c>
      <c r="Q16" s="66" t="str">
        <f t="shared" si="12"/>
        <v/>
      </c>
      <c r="R16" s="66" t="str">
        <f t="shared" si="13"/>
        <v/>
      </c>
      <c r="S16" s="66" t="str">
        <f t="shared" si="14"/>
        <v/>
      </c>
      <c r="T16" s="66" t="str">
        <f t="shared" si="15"/>
        <v/>
      </c>
      <c r="U16" s="67" t="str">
        <f t="shared" si="16"/>
        <v/>
      </c>
      <c r="V16" s="72" t="e">
        <f t="shared" si="17"/>
        <v>#VALUE!</v>
      </c>
      <c r="W16" s="74" t="e">
        <f t="shared" si="18"/>
        <v>#VALUE!</v>
      </c>
      <c r="X16" s="76" t="e">
        <f t="shared" si="19"/>
        <v>#VALUE!</v>
      </c>
      <c r="Y16" s="78" t="e">
        <f t="shared" si="20"/>
        <v>#VALUE!</v>
      </c>
      <c r="Z16" s="80">
        <f t="shared" si="21"/>
        <v>0</v>
      </c>
      <c r="AA16" s="82" t="e">
        <f t="shared" si="22"/>
        <v>#VALUE!</v>
      </c>
    </row>
    <row r="17" spans="4:27" x14ac:dyDescent="0.2">
      <c r="D17">
        <f>'4. RRHH'!D21</f>
        <v>0</v>
      </c>
      <c r="F17" s="56" t="str">
        <f t="shared" si="1"/>
        <v>0</v>
      </c>
      <c r="G17" s="57" t="str">
        <f t="shared" si="2"/>
        <v/>
      </c>
      <c r="H17" s="57" t="str">
        <f t="shared" si="3"/>
        <v/>
      </c>
      <c r="I17" s="57" t="str">
        <f t="shared" si="4"/>
        <v/>
      </c>
      <c r="J17" s="57" t="str">
        <f t="shared" si="5"/>
        <v/>
      </c>
      <c r="K17" s="57" t="str">
        <f t="shared" si="6"/>
        <v/>
      </c>
      <c r="L17" s="57" t="str">
        <f t="shared" si="7"/>
        <v/>
      </c>
      <c r="M17" s="58" t="str">
        <f t="shared" si="8"/>
        <v/>
      </c>
      <c r="N17" s="65">
        <f t="shared" si="9"/>
        <v>0</v>
      </c>
      <c r="O17" s="66" t="str">
        <f t="shared" si="10"/>
        <v>0</v>
      </c>
      <c r="P17" s="66" t="str">
        <f t="shared" si="11"/>
        <v/>
      </c>
      <c r="Q17" s="66" t="str">
        <f t="shared" si="12"/>
        <v/>
      </c>
      <c r="R17" s="66" t="str">
        <f t="shared" si="13"/>
        <v/>
      </c>
      <c r="S17" s="66" t="str">
        <f t="shared" si="14"/>
        <v/>
      </c>
      <c r="T17" s="66" t="str">
        <f t="shared" si="15"/>
        <v/>
      </c>
      <c r="U17" s="67" t="str">
        <f t="shared" si="16"/>
        <v/>
      </c>
      <c r="V17" s="72" t="e">
        <f t="shared" si="17"/>
        <v>#VALUE!</v>
      </c>
      <c r="W17" s="74" t="e">
        <f t="shared" si="18"/>
        <v>#VALUE!</v>
      </c>
      <c r="X17" s="76" t="e">
        <f t="shared" si="19"/>
        <v>#VALUE!</v>
      </c>
      <c r="Y17" s="78" t="e">
        <f t="shared" si="20"/>
        <v>#VALUE!</v>
      </c>
      <c r="Z17" s="80">
        <f t="shared" si="21"/>
        <v>0</v>
      </c>
      <c r="AA17" s="82" t="e">
        <f t="shared" si="22"/>
        <v>#VALUE!</v>
      </c>
    </row>
    <row r="18" spans="4:27" x14ac:dyDescent="0.2">
      <c r="D18">
        <f>'4. RRHH'!D22</f>
        <v>0</v>
      </c>
      <c r="F18" s="56" t="str">
        <f t="shared" si="1"/>
        <v>0</v>
      </c>
      <c r="G18" s="57" t="str">
        <f t="shared" si="2"/>
        <v/>
      </c>
      <c r="H18" s="57" t="str">
        <f t="shared" si="3"/>
        <v/>
      </c>
      <c r="I18" s="57" t="str">
        <f t="shared" si="4"/>
        <v/>
      </c>
      <c r="J18" s="57" t="str">
        <f t="shared" si="5"/>
        <v/>
      </c>
      <c r="K18" s="57" t="str">
        <f t="shared" si="6"/>
        <v/>
      </c>
      <c r="L18" s="57" t="str">
        <f t="shared" si="7"/>
        <v/>
      </c>
      <c r="M18" s="58" t="str">
        <f t="shared" si="8"/>
        <v/>
      </c>
      <c r="N18" s="65">
        <f t="shared" si="9"/>
        <v>0</v>
      </c>
      <c r="O18" s="66" t="str">
        <f t="shared" si="10"/>
        <v>0</v>
      </c>
      <c r="P18" s="66" t="str">
        <f t="shared" si="11"/>
        <v/>
      </c>
      <c r="Q18" s="66" t="str">
        <f t="shared" si="12"/>
        <v/>
      </c>
      <c r="R18" s="66" t="str">
        <f t="shared" si="13"/>
        <v/>
      </c>
      <c r="S18" s="66" t="str">
        <f t="shared" si="14"/>
        <v/>
      </c>
      <c r="T18" s="66" t="str">
        <f t="shared" si="15"/>
        <v/>
      </c>
      <c r="U18" s="67" t="str">
        <f t="shared" si="16"/>
        <v/>
      </c>
      <c r="V18" s="72" t="e">
        <f t="shared" si="17"/>
        <v>#VALUE!</v>
      </c>
      <c r="W18" s="74" t="e">
        <f t="shared" si="18"/>
        <v>#VALUE!</v>
      </c>
      <c r="X18" s="76" t="e">
        <f t="shared" si="19"/>
        <v>#VALUE!</v>
      </c>
      <c r="Y18" s="78" t="e">
        <f t="shared" si="20"/>
        <v>#VALUE!</v>
      </c>
      <c r="Z18" s="80">
        <f t="shared" si="21"/>
        <v>0</v>
      </c>
      <c r="AA18" s="82" t="e">
        <f t="shared" si="22"/>
        <v>#VALUE!</v>
      </c>
    </row>
    <row r="19" spans="4:27" x14ac:dyDescent="0.2">
      <c r="D19">
        <f>'4. RRHH'!D23</f>
        <v>0</v>
      </c>
      <c r="F19" s="56" t="str">
        <f t="shared" si="1"/>
        <v>0</v>
      </c>
      <c r="G19" s="57" t="str">
        <f t="shared" si="2"/>
        <v/>
      </c>
      <c r="H19" s="57" t="str">
        <f t="shared" si="3"/>
        <v/>
      </c>
      <c r="I19" s="57" t="str">
        <f t="shared" si="4"/>
        <v/>
      </c>
      <c r="J19" s="57" t="str">
        <f t="shared" si="5"/>
        <v/>
      </c>
      <c r="K19" s="57" t="str">
        <f t="shared" si="6"/>
        <v/>
      </c>
      <c r="L19" s="57" t="str">
        <f t="shared" si="7"/>
        <v/>
      </c>
      <c r="M19" s="58" t="str">
        <f t="shared" si="8"/>
        <v/>
      </c>
      <c r="N19" s="65">
        <f t="shared" si="9"/>
        <v>0</v>
      </c>
      <c r="O19" s="66" t="str">
        <f t="shared" si="10"/>
        <v>0</v>
      </c>
      <c r="P19" s="66" t="str">
        <f t="shared" si="11"/>
        <v/>
      </c>
      <c r="Q19" s="66" t="str">
        <f t="shared" si="12"/>
        <v/>
      </c>
      <c r="R19" s="66" t="str">
        <f t="shared" si="13"/>
        <v/>
      </c>
      <c r="S19" s="66" t="str">
        <f t="shared" si="14"/>
        <v/>
      </c>
      <c r="T19" s="66" t="str">
        <f t="shared" si="15"/>
        <v/>
      </c>
      <c r="U19" s="67" t="str">
        <f t="shared" si="16"/>
        <v/>
      </c>
      <c r="V19" s="72" t="e">
        <f t="shared" si="17"/>
        <v>#VALUE!</v>
      </c>
      <c r="W19" s="74" t="e">
        <f t="shared" si="18"/>
        <v>#VALUE!</v>
      </c>
      <c r="X19" s="76" t="e">
        <f t="shared" si="19"/>
        <v>#VALUE!</v>
      </c>
      <c r="Y19" s="78" t="e">
        <f t="shared" si="20"/>
        <v>#VALUE!</v>
      </c>
      <c r="Z19" s="80">
        <f t="shared" si="21"/>
        <v>0</v>
      </c>
      <c r="AA19" s="82" t="e">
        <f t="shared" si="22"/>
        <v>#VALUE!</v>
      </c>
    </row>
    <row r="20" spans="4:27" x14ac:dyDescent="0.2">
      <c r="D20">
        <f>'4. RRHH'!D24</f>
        <v>0</v>
      </c>
      <c r="F20" s="56" t="str">
        <f t="shared" si="1"/>
        <v>0</v>
      </c>
      <c r="G20" s="57" t="str">
        <f t="shared" si="2"/>
        <v/>
      </c>
      <c r="H20" s="57" t="str">
        <f t="shared" si="3"/>
        <v/>
      </c>
      <c r="I20" s="57" t="str">
        <f t="shared" si="4"/>
        <v/>
      </c>
      <c r="J20" s="57" t="str">
        <f t="shared" si="5"/>
        <v/>
      </c>
      <c r="K20" s="57" t="str">
        <f t="shared" si="6"/>
        <v/>
      </c>
      <c r="L20" s="57" t="str">
        <f t="shared" si="7"/>
        <v/>
      </c>
      <c r="M20" s="58" t="str">
        <f t="shared" si="8"/>
        <v/>
      </c>
      <c r="N20" s="65">
        <f t="shared" si="9"/>
        <v>0</v>
      </c>
      <c r="O20" s="66" t="str">
        <f t="shared" si="10"/>
        <v>0</v>
      </c>
      <c r="P20" s="66" t="str">
        <f t="shared" si="11"/>
        <v/>
      </c>
      <c r="Q20" s="66" t="str">
        <f t="shared" si="12"/>
        <v/>
      </c>
      <c r="R20" s="66" t="str">
        <f t="shared" si="13"/>
        <v/>
      </c>
      <c r="S20" s="66" t="str">
        <f t="shared" si="14"/>
        <v/>
      </c>
      <c r="T20" s="66" t="str">
        <f t="shared" si="15"/>
        <v/>
      </c>
      <c r="U20" s="67" t="str">
        <f t="shared" si="16"/>
        <v/>
      </c>
      <c r="V20" s="72" t="e">
        <f t="shared" si="17"/>
        <v>#VALUE!</v>
      </c>
      <c r="W20" s="74" t="e">
        <f t="shared" si="18"/>
        <v>#VALUE!</v>
      </c>
      <c r="X20" s="76" t="e">
        <f t="shared" si="19"/>
        <v>#VALUE!</v>
      </c>
      <c r="Y20" s="78" t="e">
        <f t="shared" si="20"/>
        <v>#VALUE!</v>
      </c>
      <c r="Z20" s="80">
        <f t="shared" si="21"/>
        <v>0</v>
      </c>
      <c r="AA20" s="82" t="e">
        <f t="shared" si="22"/>
        <v>#VALUE!</v>
      </c>
    </row>
    <row r="21" spans="4:27" x14ac:dyDescent="0.2">
      <c r="D21">
        <f>'4. RRHH'!D25</f>
        <v>0</v>
      </c>
      <c r="F21" s="56" t="str">
        <f t="shared" si="1"/>
        <v>0</v>
      </c>
      <c r="G21" s="57" t="str">
        <f t="shared" si="2"/>
        <v/>
      </c>
      <c r="H21" s="57" t="str">
        <f t="shared" si="3"/>
        <v/>
      </c>
      <c r="I21" s="57" t="str">
        <f t="shared" si="4"/>
        <v/>
      </c>
      <c r="J21" s="57" t="str">
        <f t="shared" si="5"/>
        <v/>
      </c>
      <c r="K21" s="57" t="str">
        <f t="shared" si="6"/>
        <v/>
      </c>
      <c r="L21" s="57" t="str">
        <f t="shared" si="7"/>
        <v/>
      </c>
      <c r="M21" s="58" t="str">
        <f t="shared" si="8"/>
        <v/>
      </c>
      <c r="N21" s="65">
        <f t="shared" si="9"/>
        <v>0</v>
      </c>
      <c r="O21" s="66" t="str">
        <f t="shared" si="10"/>
        <v>0</v>
      </c>
      <c r="P21" s="66" t="str">
        <f t="shared" si="11"/>
        <v/>
      </c>
      <c r="Q21" s="66" t="str">
        <f t="shared" si="12"/>
        <v/>
      </c>
      <c r="R21" s="66" t="str">
        <f t="shared" si="13"/>
        <v/>
      </c>
      <c r="S21" s="66" t="str">
        <f t="shared" si="14"/>
        <v/>
      </c>
      <c r="T21" s="66" t="str">
        <f t="shared" si="15"/>
        <v/>
      </c>
      <c r="U21" s="67" t="str">
        <f t="shared" si="16"/>
        <v/>
      </c>
      <c r="V21" s="72" t="e">
        <f t="shared" si="17"/>
        <v>#VALUE!</v>
      </c>
      <c r="W21" s="74" t="e">
        <f t="shared" si="18"/>
        <v>#VALUE!</v>
      </c>
      <c r="X21" s="76" t="e">
        <f t="shared" si="19"/>
        <v>#VALUE!</v>
      </c>
      <c r="Y21" s="78" t="e">
        <f t="shared" si="20"/>
        <v>#VALUE!</v>
      </c>
      <c r="Z21" s="80">
        <f t="shared" si="21"/>
        <v>0</v>
      </c>
      <c r="AA21" s="82" t="e">
        <f t="shared" si="22"/>
        <v>#VALUE!</v>
      </c>
    </row>
    <row r="22" spans="4:27" x14ac:dyDescent="0.2">
      <c r="D22">
        <f>'4. RRHH'!D26</f>
        <v>0</v>
      </c>
      <c r="F22" s="56" t="str">
        <f t="shared" si="1"/>
        <v>0</v>
      </c>
      <c r="G22" s="57" t="str">
        <f t="shared" si="2"/>
        <v/>
      </c>
      <c r="H22" s="57" t="str">
        <f t="shared" si="3"/>
        <v/>
      </c>
      <c r="I22" s="57" t="str">
        <f t="shared" si="4"/>
        <v/>
      </c>
      <c r="J22" s="57" t="str">
        <f t="shared" si="5"/>
        <v/>
      </c>
      <c r="K22" s="57" t="str">
        <f t="shared" si="6"/>
        <v/>
      </c>
      <c r="L22" s="57" t="str">
        <f t="shared" si="7"/>
        <v/>
      </c>
      <c r="M22" s="58" t="str">
        <f t="shared" si="8"/>
        <v/>
      </c>
      <c r="N22" s="65">
        <f t="shared" si="9"/>
        <v>0</v>
      </c>
      <c r="O22" s="66" t="str">
        <f t="shared" si="10"/>
        <v>0</v>
      </c>
      <c r="P22" s="66" t="str">
        <f t="shared" si="11"/>
        <v/>
      </c>
      <c r="Q22" s="66" t="str">
        <f t="shared" si="12"/>
        <v/>
      </c>
      <c r="R22" s="66" t="str">
        <f t="shared" si="13"/>
        <v/>
      </c>
      <c r="S22" s="66" t="str">
        <f t="shared" si="14"/>
        <v/>
      </c>
      <c r="T22" s="66" t="str">
        <f t="shared" si="15"/>
        <v/>
      </c>
      <c r="U22" s="67" t="str">
        <f t="shared" si="16"/>
        <v/>
      </c>
      <c r="V22" s="72" t="e">
        <f t="shared" si="17"/>
        <v>#VALUE!</v>
      </c>
      <c r="W22" s="74" t="e">
        <f t="shared" si="18"/>
        <v>#VALUE!</v>
      </c>
      <c r="X22" s="76" t="e">
        <f t="shared" si="19"/>
        <v>#VALUE!</v>
      </c>
      <c r="Y22" s="78" t="e">
        <f t="shared" si="20"/>
        <v>#VALUE!</v>
      </c>
      <c r="Z22" s="80">
        <f t="shared" si="21"/>
        <v>0</v>
      </c>
      <c r="AA22" s="82" t="e">
        <f t="shared" si="22"/>
        <v>#VALUE!</v>
      </c>
    </row>
    <row r="23" spans="4:27" x14ac:dyDescent="0.2">
      <c r="D23">
        <f>'4. RRHH'!D27</f>
        <v>0</v>
      </c>
      <c r="F23" s="56" t="str">
        <f t="shared" si="1"/>
        <v>0</v>
      </c>
      <c r="G23" s="57" t="str">
        <f t="shared" si="2"/>
        <v/>
      </c>
      <c r="H23" s="57" t="str">
        <f t="shared" si="3"/>
        <v/>
      </c>
      <c r="I23" s="57" t="str">
        <f t="shared" si="4"/>
        <v/>
      </c>
      <c r="J23" s="57" t="str">
        <f t="shared" si="5"/>
        <v/>
      </c>
      <c r="K23" s="57" t="str">
        <f t="shared" si="6"/>
        <v/>
      </c>
      <c r="L23" s="57" t="str">
        <f t="shared" si="7"/>
        <v/>
      </c>
      <c r="M23" s="58" t="str">
        <f t="shared" si="8"/>
        <v/>
      </c>
      <c r="N23" s="65">
        <f t="shared" si="9"/>
        <v>0</v>
      </c>
      <c r="O23" s="66" t="str">
        <f t="shared" si="10"/>
        <v>0</v>
      </c>
      <c r="P23" s="66" t="str">
        <f t="shared" si="11"/>
        <v/>
      </c>
      <c r="Q23" s="66" t="str">
        <f t="shared" si="12"/>
        <v/>
      </c>
      <c r="R23" s="66" t="str">
        <f t="shared" si="13"/>
        <v/>
      </c>
      <c r="S23" s="66" t="str">
        <f t="shared" si="14"/>
        <v/>
      </c>
      <c r="T23" s="66" t="str">
        <f t="shared" si="15"/>
        <v/>
      </c>
      <c r="U23" s="67" t="str">
        <f t="shared" si="16"/>
        <v/>
      </c>
      <c r="V23" s="72" t="e">
        <f t="shared" si="17"/>
        <v>#VALUE!</v>
      </c>
      <c r="W23" s="74" t="e">
        <f t="shared" si="18"/>
        <v>#VALUE!</v>
      </c>
      <c r="X23" s="76" t="e">
        <f t="shared" si="19"/>
        <v>#VALUE!</v>
      </c>
      <c r="Y23" s="78" t="e">
        <f t="shared" si="20"/>
        <v>#VALUE!</v>
      </c>
      <c r="Z23" s="80">
        <f t="shared" si="21"/>
        <v>0</v>
      </c>
      <c r="AA23" s="82" t="e">
        <f t="shared" si="22"/>
        <v>#VALUE!</v>
      </c>
    </row>
    <row r="24" spans="4:27" x14ac:dyDescent="0.2">
      <c r="D24">
        <f>'4. RRHH'!D28</f>
        <v>0</v>
      </c>
      <c r="F24" s="56" t="str">
        <f t="shared" si="1"/>
        <v>0</v>
      </c>
      <c r="G24" s="57" t="str">
        <f t="shared" si="2"/>
        <v/>
      </c>
      <c r="H24" s="57" t="str">
        <f t="shared" si="3"/>
        <v/>
      </c>
      <c r="I24" s="57" t="str">
        <f t="shared" si="4"/>
        <v/>
      </c>
      <c r="J24" s="57" t="str">
        <f t="shared" si="5"/>
        <v/>
      </c>
      <c r="K24" s="57" t="str">
        <f t="shared" si="6"/>
        <v/>
      </c>
      <c r="L24" s="57" t="str">
        <f t="shared" si="7"/>
        <v/>
      </c>
      <c r="M24" s="58" t="str">
        <f t="shared" si="8"/>
        <v/>
      </c>
      <c r="N24" s="65">
        <f t="shared" si="9"/>
        <v>0</v>
      </c>
      <c r="O24" s="66" t="str">
        <f t="shared" si="10"/>
        <v>0</v>
      </c>
      <c r="P24" s="66" t="str">
        <f t="shared" si="11"/>
        <v/>
      </c>
      <c r="Q24" s="66" t="str">
        <f t="shared" si="12"/>
        <v/>
      </c>
      <c r="R24" s="66" t="str">
        <f t="shared" si="13"/>
        <v/>
      </c>
      <c r="S24" s="66" t="str">
        <f t="shared" si="14"/>
        <v/>
      </c>
      <c r="T24" s="66" t="str">
        <f t="shared" si="15"/>
        <v/>
      </c>
      <c r="U24" s="67" t="str">
        <f t="shared" si="16"/>
        <v/>
      </c>
      <c r="V24" s="72" t="e">
        <f t="shared" si="17"/>
        <v>#VALUE!</v>
      </c>
      <c r="W24" s="74" t="e">
        <f t="shared" si="18"/>
        <v>#VALUE!</v>
      </c>
      <c r="X24" s="76" t="e">
        <f t="shared" si="19"/>
        <v>#VALUE!</v>
      </c>
      <c r="Y24" s="78" t="e">
        <f t="shared" si="20"/>
        <v>#VALUE!</v>
      </c>
      <c r="Z24" s="80">
        <f t="shared" si="21"/>
        <v>0</v>
      </c>
      <c r="AA24" s="82" t="e">
        <f t="shared" si="22"/>
        <v>#VALUE!</v>
      </c>
    </row>
    <row r="25" spans="4:27" x14ac:dyDescent="0.2">
      <c r="D25">
        <f>'4. RRHH'!D29</f>
        <v>0</v>
      </c>
      <c r="F25" s="59" t="str">
        <f t="shared" si="1"/>
        <v>0</v>
      </c>
      <c r="G25" s="60" t="str">
        <f t="shared" si="2"/>
        <v/>
      </c>
      <c r="H25" s="60" t="str">
        <f t="shared" si="3"/>
        <v/>
      </c>
      <c r="I25" s="60" t="str">
        <f t="shared" si="4"/>
        <v/>
      </c>
      <c r="J25" s="60" t="str">
        <f t="shared" si="5"/>
        <v/>
      </c>
      <c r="K25" s="60" t="str">
        <f t="shared" si="6"/>
        <v/>
      </c>
      <c r="L25" s="60" t="str">
        <f t="shared" si="7"/>
        <v/>
      </c>
      <c r="M25" s="61" t="str">
        <f t="shared" si="8"/>
        <v/>
      </c>
      <c r="N25" s="68">
        <f t="shared" si="9"/>
        <v>0</v>
      </c>
      <c r="O25" s="69" t="str">
        <f t="shared" si="10"/>
        <v>0</v>
      </c>
      <c r="P25" s="69" t="str">
        <f t="shared" si="11"/>
        <v/>
      </c>
      <c r="Q25" s="69" t="str">
        <f t="shared" si="12"/>
        <v/>
      </c>
      <c r="R25" s="69" t="str">
        <f t="shared" si="13"/>
        <v/>
      </c>
      <c r="S25" s="69" t="str">
        <f t="shared" si="14"/>
        <v/>
      </c>
      <c r="T25" s="69" t="str">
        <f t="shared" si="15"/>
        <v/>
      </c>
      <c r="U25" s="70" t="str">
        <f t="shared" si="16"/>
        <v/>
      </c>
      <c r="V25" s="72" t="e">
        <f>$N$1*N25+$O$1*O25+$P$1*P25+$Q$1*Q25+$R$1*R25+$S$1*S25+$T$1*T25+$U$1*U25</f>
        <v>#VALUE!</v>
      </c>
      <c r="W25" s="74" t="e">
        <f t="shared" si="18"/>
        <v>#VALUE!</v>
      </c>
      <c r="X25" s="76" t="e">
        <f t="shared" si="19"/>
        <v>#VALUE!</v>
      </c>
      <c r="Y25" s="78" t="e">
        <f t="shared" si="20"/>
        <v>#VALUE!</v>
      </c>
      <c r="Z25" s="80">
        <f t="shared" si="21"/>
        <v>0</v>
      </c>
      <c r="AA25" s="82" t="e">
        <f t="shared" si="22"/>
        <v>#VALUE!</v>
      </c>
    </row>
  </sheetData>
  <pageMargins left="0.7" right="0.7" top="0.75" bottom="0.75" header="0.3" footer="0.3"/>
  <pageSetup orientation="portrait" horizontalDpi="4294967293" verticalDpi="429496729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3">
    <pageSetUpPr fitToPage="1"/>
  </sheetPr>
  <dimension ref="A1:X33"/>
  <sheetViews>
    <sheetView showGridLines="0" topLeftCell="A8" zoomScale="85" zoomScaleNormal="85" zoomScaleSheetLayoutView="85" workbookViewId="0">
      <selection activeCell="F12" sqref="F12"/>
    </sheetView>
  </sheetViews>
  <sheetFormatPr baseColWidth="10" defaultColWidth="0" defaultRowHeight="36.75" customHeight="1" zeroHeight="1" x14ac:dyDescent="0.2"/>
  <cols>
    <col min="1" max="1" width="8.42578125" style="33" customWidth="1"/>
    <col min="2" max="2" width="21.85546875" style="33" customWidth="1"/>
    <col min="3" max="3" width="24.42578125" style="33" customWidth="1"/>
    <col min="4" max="4" width="28.42578125" style="33" customWidth="1"/>
    <col min="5" max="5" width="29.28515625" style="33" customWidth="1"/>
    <col min="6" max="6" width="27.42578125" style="33" customWidth="1"/>
    <col min="7" max="7" width="19.42578125" style="33" customWidth="1"/>
    <col min="8" max="8" width="17.28515625" style="33" customWidth="1"/>
    <col min="9" max="12" width="8.7109375" style="33" hidden="1" customWidth="1"/>
    <col min="13" max="17" width="0" style="33" hidden="1" customWidth="1"/>
    <col min="18" max="24" width="11.42578125" style="33" hidden="1" customWidth="1"/>
    <col min="25" max="16384" width="0" style="33" hidden="1"/>
  </cols>
  <sheetData>
    <row r="1" spans="1:6" ht="24.75" customHeight="1" x14ac:dyDescent="0.2">
      <c r="A1" s="364" t="s">
        <v>4</v>
      </c>
      <c r="B1" s="364"/>
      <c r="C1" s="364"/>
      <c r="D1" s="364"/>
      <c r="E1" s="364"/>
      <c r="F1" s="364"/>
    </row>
    <row r="2" spans="1:6" ht="23.25" customHeight="1" x14ac:dyDescent="0.2">
      <c r="A2" s="289" t="str">
        <f>CONCATENATE("PROGRAMA"," ",Parametros_reg!F7," ","FOSIS"," ",Mantenedores!E2)</f>
        <v>PROGRAMA EMPRENDAMOS SEMILLA FOSIS 2024</v>
      </c>
      <c r="B2" s="289"/>
      <c r="C2" s="289"/>
      <c r="D2" s="289"/>
      <c r="E2" s="289"/>
      <c r="F2" s="289"/>
    </row>
    <row r="3" spans="1:6" ht="22.5" customHeight="1" x14ac:dyDescent="0.2">
      <c r="A3" s="347" t="s">
        <v>70</v>
      </c>
      <c r="B3" s="347"/>
      <c r="C3" s="347"/>
      <c r="D3" s="347"/>
      <c r="E3" s="347"/>
      <c r="F3" s="347"/>
    </row>
    <row r="4" spans="1:6" s="34" customFormat="1" ht="36.75" customHeight="1" x14ac:dyDescent="0.25">
      <c r="A4" s="365" t="s">
        <v>71</v>
      </c>
      <c r="B4" s="366"/>
      <c r="C4" s="366"/>
      <c r="D4" s="366"/>
      <c r="E4" s="366"/>
      <c r="F4" s="366"/>
    </row>
    <row r="5" spans="1:6" ht="36.75" customHeight="1" x14ac:dyDescent="0.2">
      <c r="A5" s="367" t="s">
        <v>41</v>
      </c>
      <c r="B5" s="367"/>
      <c r="C5" s="367"/>
      <c r="D5" s="192" t="s">
        <v>42</v>
      </c>
      <c r="E5" s="192" t="s">
        <v>43</v>
      </c>
      <c r="F5" s="192" t="s">
        <v>44</v>
      </c>
    </row>
    <row r="6" spans="1:6" ht="36.75" customHeight="1" x14ac:dyDescent="0.2">
      <c r="A6" s="363">
        <f>SUM(D6:F6)</f>
        <v>64152000</v>
      </c>
      <c r="B6" s="363"/>
      <c r="C6" s="363"/>
      <c r="D6" s="131">
        <f>+F7</f>
        <v>51321600</v>
      </c>
      <c r="E6" s="131">
        <f>+F14</f>
        <v>7698240</v>
      </c>
      <c r="F6" s="131">
        <f>+F22</f>
        <v>5132160</v>
      </c>
    </row>
    <row r="7" spans="1:6" ht="15" x14ac:dyDescent="0.2">
      <c r="A7" s="357" t="s">
        <v>33</v>
      </c>
      <c r="B7" s="357"/>
      <c r="C7" s="357"/>
      <c r="D7" s="357"/>
      <c r="E7" s="357"/>
      <c r="F7" s="193">
        <f>SUM(F8:F13)</f>
        <v>51321600</v>
      </c>
    </row>
    <row r="8" spans="1:6" ht="27" customHeight="1" x14ac:dyDescent="0.2">
      <c r="A8" s="356" t="s">
        <v>87</v>
      </c>
      <c r="B8" s="356"/>
      <c r="C8" s="356"/>
      <c r="D8" s="356"/>
      <c r="E8" s="356"/>
      <c r="F8" s="194">
        <v>33000000</v>
      </c>
    </row>
    <row r="9" spans="1:6" ht="27" customHeight="1" x14ac:dyDescent="0.2">
      <c r="A9" s="356" t="s">
        <v>88</v>
      </c>
      <c r="B9" s="356"/>
      <c r="C9" s="356"/>
      <c r="D9" s="356"/>
      <c r="E9" s="356"/>
      <c r="F9" s="194">
        <v>16590000</v>
      </c>
    </row>
    <row r="10" spans="1:6" ht="27" customHeight="1" x14ac:dyDescent="0.2">
      <c r="A10" s="356" t="s">
        <v>89</v>
      </c>
      <c r="B10" s="356"/>
      <c r="C10" s="356"/>
      <c r="D10" s="356"/>
      <c r="E10" s="356"/>
      <c r="F10" s="194">
        <v>924000</v>
      </c>
    </row>
    <row r="11" spans="1:6" ht="27" customHeight="1" x14ac:dyDescent="0.2">
      <c r="A11" s="356" t="s">
        <v>90</v>
      </c>
      <c r="B11" s="356"/>
      <c r="C11" s="356"/>
      <c r="D11" s="356"/>
      <c r="E11" s="356"/>
      <c r="F11" s="194">
        <v>132000</v>
      </c>
    </row>
    <row r="12" spans="1:6" ht="27" customHeight="1" x14ac:dyDescent="0.2">
      <c r="A12" s="356" t="s">
        <v>99</v>
      </c>
      <c r="B12" s="356"/>
      <c r="C12" s="356"/>
      <c r="D12" s="356"/>
      <c r="E12" s="356"/>
      <c r="F12" s="194">
        <v>675600</v>
      </c>
    </row>
    <row r="13" spans="1:6" ht="27" customHeight="1" x14ac:dyDescent="0.2">
      <c r="A13" s="356" t="s">
        <v>131</v>
      </c>
      <c r="B13" s="356"/>
      <c r="C13" s="356"/>
      <c r="D13" s="356"/>
      <c r="E13" s="356"/>
      <c r="F13" s="194"/>
    </row>
    <row r="14" spans="1:6" ht="15" x14ac:dyDescent="0.2">
      <c r="A14" s="362" t="s">
        <v>50</v>
      </c>
      <c r="B14" s="362"/>
      <c r="C14" s="362"/>
      <c r="D14" s="362"/>
      <c r="E14" s="362"/>
      <c r="F14" s="193">
        <f>SUM(F15:F21)</f>
        <v>7698240</v>
      </c>
    </row>
    <row r="15" spans="1:6" ht="24" customHeight="1" x14ac:dyDescent="0.2">
      <c r="A15" s="356" t="s">
        <v>91</v>
      </c>
      <c r="B15" s="356"/>
      <c r="C15" s="356"/>
      <c r="D15" s="356"/>
      <c r="E15" s="356"/>
      <c r="F15" s="194">
        <v>3290000</v>
      </c>
    </row>
    <row r="16" spans="1:6" ht="24" customHeight="1" x14ac:dyDescent="0.2">
      <c r="A16" s="356" t="s">
        <v>92</v>
      </c>
      <c r="B16" s="356"/>
      <c r="C16" s="356"/>
      <c r="D16" s="356"/>
      <c r="E16" s="356"/>
      <c r="F16" s="194"/>
    </row>
    <row r="17" spans="1:6" ht="24" customHeight="1" x14ac:dyDescent="0.2">
      <c r="A17" s="356" t="s">
        <v>98</v>
      </c>
      <c r="B17" s="356"/>
      <c r="C17" s="356"/>
      <c r="D17" s="356"/>
      <c r="E17" s="356"/>
      <c r="F17" s="194">
        <v>1200000</v>
      </c>
    </row>
    <row r="18" spans="1:6" ht="24" customHeight="1" x14ac:dyDescent="0.2">
      <c r="A18" s="356" t="s">
        <v>93</v>
      </c>
      <c r="B18" s="356"/>
      <c r="C18" s="356"/>
      <c r="D18" s="356"/>
      <c r="E18" s="356"/>
      <c r="F18" s="194">
        <v>242160</v>
      </c>
    </row>
    <row r="19" spans="1:6" ht="24" customHeight="1" x14ac:dyDescent="0.2">
      <c r="A19" s="356" t="s">
        <v>94</v>
      </c>
      <c r="B19" s="356"/>
      <c r="C19" s="356"/>
      <c r="D19" s="356"/>
      <c r="E19" s="356"/>
      <c r="F19" s="194">
        <v>2566080</v>
      </c>
    </row>
    <row r="20" spans="1:6" ht="24" customHeight="1" x14ac:dyDescent="0.2">
      <c r="A20" s="356" t="s">
        <v>95</v>
      </c>
      <c r="B20" s="356"/>
      <c r="C20" s="356"/>
      <c r="D20" s="356"/>
      <c r="E20" s="356"/>
      <c r="F20" s="194">
        <v>400000</v>
      </c>
    </row>
    <row r="21" spans="1:6" ht="24" customHeight="1" x14ac:dyDescent="0.2">
      <c r="A21" s="356"/>
      <c r="B21" s="356"/>
      <c r="C21" s="356"/>
      <c r="D21" s="356"/>
      <c r="E21" s="356"/>
      <c r="F21" s="194"/>
    </row>
    <row r="22" spans="1:6" ht="15" x14ac:dyDescent="0.2">
      <c r="A22" s="357" t="s">
        <v>31</v>
      </c>
      <c r="B22" s="357"/>
      <c r="C22" s="357"/>
      <c r="D22" s="357"/>
      <c r="E22" s="357"/>
      <c r="F22" s="193">
        <f>SUM(F23)</f>
        <v>5132160</v>
      </c>
    </row>
    <row r="23" spans="1:6" ht="25.5" customHeight="1" x14ac:dyDescent="0.2">
      <c r="A23" s="356" t="s">
        <v>96</v>
      </c>
      <c r="B23" s="356"/>
      <c r="C23" s="356"/>
      <c r="D23" s="356"/>
      <c r="E23" s="356"/>
      <c r="F23" s="194">
        <v>5132160</v>
      </c>
    </row>
    <row r="24" spans="1:6" ht="21" customHeight="1" thickBot="1" x14ac:dyDescent="0.25">
      <c r="A24" s="35"/>
      <c r="B24" s="35"/>
      <c r="C24" s="35"/>
      <c r="D24" s="35"/>
      <c r="E24" s="35"/>
      <c r="F24" s="35"/>
    </row>
    <row r="25" spans="1:6" ht="18" customHeight="1" x14ac:dyDescent="0.25">
      <c r="A25" s="14"/>
      <c r="B25" s="15"/>
      <c r="C25" s="359" t="s">
        <v>112</v>
      </c>
      <c r="D25" s="360"/>
      <c r="E25" s="361"/>
      <c r="F25" s="16"/>
    </row>
    <row r="26" spans="1:6" ht="15.75" customHeight="1" x14ac:dyDescent="0.2">
      <c r="A26" s="36"/>
      <c r="B26" s="37"/>
      <c r="C26" s="358" t="s">
        <v>102</v>
      </c>
      <c r="D26" s="358"/>
      <c r="E26" s="141" t="s">
        <v>105</v>
      </c>
      <c r="F26" s="142"/>
    </row>
    <row r="27" spans="1:6" ht="17.25" customHeight="1" x14ac:dyDescent="0.2">
      <c r="A27" s="36"/>
      <c r="C27" s="132" t="s">
        <v>108</v>
      </c>
      <c r="D27" s="132" t="s">
        <v>109</v>
      </c>
      <c r="E27" s="133" t="s">
        <v>107</v>
      </c>
      <c r="F27" s="134" t="s">
        <v>106</v>
      </c>
    </row>
    <row r="28" spans="1:6" ht="18" customHeight="1" x14ac:dyDescent="0.2">
      <c r="A28" s="350" t="s">
        <v>103</v>
      </c>
      <c r="B28" s="351"/>
      <c r="C28" s="17">
        <v>0.8</v>
      </c>
      <c r="D28" s="17">
        <v>1</v>
      </c>
      <c r="E28" s="38">
        <f>IF(OR(D6=0,A6=0),"---",D6/A6)</f>
        <v>0.8</v>
      </c>
      <c r="F28" s="39" t="str">
        <f>IF(AND(E28&gt;=C28,E28&lt;=D28),"OK","NO SE AJUSTA A LAS BASES")</f>
        <v>OK</v>
      </c>
    </row>
    <row r="29" spans="1:6" ht="17.25" customHeight="1" x14ac:dyDescent="0.2">
      <c r="A29" s="350" t="s">
        <v>104</v>
      </c>
      <c r="B29" s="351"/>
      <c r="C29" s="17">
        <v>0</v>
      </c>
      <c r="D29" s="17">
        <v>0.12</v>
      </c>
      <c r="E29" s="38">
        <f>IF(OR(E6=0,A6=0),"---",E6/A6)</f>
        <v>0.12</v>
      </c>
      <c r="F29" s="39" t="str">
        <f>IF(AND(E29&gt;=C29,E29&lt;=D29),"OK","NO SE AJUSTA A LAS BASES")</f>
        <v>OK</v>
      </c>
    </row>
    <row r="30" spans="1:6" ht="17.25" customHeight="1" x14ac:dyDescent="0.2">
      <c r="A30" s="350" t="s">
        <v>110</v>
      </c>
      <c r="B30" s="351"/>
      <c r="C30" s="352">
        <v>0.08</v>
      </c>
      <c r="D30" s="352"/>
      <c r="E30" s="38">
        <f>IF(OR(A6=0,F22=0),"---",F22/A6)</f>
        <v>0.08</v>
      </c>
      <c r="F30" s="39" t="str">
        <f>IF(E30&lt;=C30,"OK","NO SE AJUSTA A LAS BASES")</f>
        <v>OK</v>
      </c>
    </row>
    <row r="31" spans="1:6" ht="17.25" customHeight="1" thickBot="1" x14ac:dyDescent="0.25">
      <c r="A31" s="353" t="s">
        <v>111</v>
      </c>
      <c r="B31" s="354"/>
      <c r="C31" s="355">
        <v>0.04</v>
      </c>
      <c r="D31" s="355"/>
      <c r="E31" s="40">
        <f>IF(OR(A6=0,F19=0),"---",F19/A6)</f>
        <v>0.04</v>
      </c>
      <c r="F31" s="143" t="str">
        <f>IF(E31&lt;=C31,"OK","NO SE AJUSTA A LAS BASES")</f>
        <v>OK</v>
      </c>
    </row>
    <row r="32" spans="1:6" ht="36.75" customHeight="1" x14ac:dyDescent="0.2"/>
    <row r="33" spans="4:5" ht="36.75" hidden="1" customHeight="1" x14ac:dyDescent="0.2">
      <c r="D33" s="41"/>
      <c r="E33" s="42"/>
    </row>
  </sheetData>
  <sheetProtection password="E21B" sheet="1" formatCells="0" formatColumns="0" formatRows="0" insertRows="0" insertHyperlinks="0" sort="0" autoFilter="0" pivotTables="0"/>
  <protectedRanges>
    <protectedRange sqref="F23 F15:F21 F8:F13" name="Rango1"/>
  </protectedRanges>
  <dataConsolidate/>
  <mergeCells count="31">
    <mergeCell ref="A1:F1"/>
    <mergeCell ref="A2:F2"/>
    <mergeCell ref="A3:F3"/>
    <mergeCell ref="A4:F4"/>
    <mergeCell ref="A5:C5"/>
    <mergeCell ref="A6:C6"/>
    <mergeCell ref="A7:E7"/>
    <mergeCell ref="A8:E8"/>
    <mergeCell ref="A9:E9"/>
    <mergeCell ref="A10:E10"/>
    <mergeCell ref="A11:E11"/>
    <mergeCell ref="A12:E12"/>
    <mergeCell ref="A13:E13"/>
    <mergeCell ref="A14:E14"/>
    <mergeCell ref="A15:E15"/>
    <mergeCell ref="A16:E16"/>
    <mergeCell ref="A17:E17"/>
    <mergeCell ref="A18:E18"/>
    <mergeCell ref="A19:E19"/>
    <mergeCell ref="A20:E20"/>
    <mergeCell ref="A21:E21"/>
    <mergeCell ref="A22:E22"/>
    <mergeCell ref="A23:E23"/>
    <mergeCell ref="C26:D26"/>
    <mergeCell ref="C25:E25"/>
    <mergeCell ref="A28:B28"/>
    <mergeCell ref="A29:B29"/>
    <mergeCell ref="A30:B30"/>
    <mergeCell ref="C30:D30"/>
    <mergeCell ref="A31:B31"/>
    <mergeCell ref="C31:D31"/>
  </mergeCells>
  <conditionalFormatting sqref="F28:F31">
    <cfRule type="cellIs" dxfId="1" priority="1" stopIfTrue="1" operator="equal">
      <formula>"OK"</formula>
    </cfRule>
    <cfRule type="cellIs" dxfId="0" priority="2" stopIfTrue="1" operator="equal">
      <formula>"NO SE AJUSTA A LAS BASES"</formula>
    </cfRule>
  </conditionalFormatting>
  <dataValidations disablePrompts="1" count="2">
    <dataValidation type="whole" allowBlank="1" showInputMessage="1" showErrorMessage="1" sqref="D9:E13" xr:uid="{00000000-0002-0000-0900-000000000000}">
      <formula1>0</formula1>
      <formula2>999999999999</formula2>
    </dataValidation>
    <dataValidation type="whole" allowBlank="1" showInputMessage="1" showErrorMessage="1" sqref="D15:E21" xr:uid="{00000000-0002-0000-0900-000001000000}">
      <formula1>0</formula1>
      <formula2>1000000000</formula2>
    </dataValidation>
  </dataValidations>
  <pageMargins left="0.70866141732283505" right="0.70866141732283505" top="0.74803149606299202" bottom="0.74803149606299202" header="0.31496062992126" footer="0.31496062992126"/>
  <pageSetup paperSize="9" scale="6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0"/>
  <dimension ref="A1:IV23"/>
  <sheetViews>
    <sheetView showGridLines="0" topLeftCell="A18" zoomScaleNormal="100" zoomScaleSheetLayoutView="90" workbookViewId="0">
      <selection activeCell="B10" sqref="B10:D10"/>
    </sheetView>
  </sheetViews>
  <sheetFormatPr baseColWidth="10" defaultColWidth="0" defaultRowHeight="36.75" customHeight="1" zeroHeight="1" x14ac:dyDescent="0.2"/>
  <cols>
    <col min="1" max="7" width="24.42578125" style="1" customWidth="1"/>
    <col min="8" max="8" width="5" style="1" customWidth="1"/>
    <col min="9" max="14" width="8.7109375" style="1" hidden="1" customWidth="1"/>
    <col min="15" max="19" width="0" style="1" hidden="1" customWidth="1"/>
    <col min="20" max="26" width="11.42578125" style="1" hidden="1" customWidth="1"/>
    <col min="27" max="16384" width="0" style="1" hidden="1"/>
  </cols>
  <sheetData>
    <row r="1" spans="1:8" ht="3.75" customHeight="1" x14ac:dyDescent="0.2"/>
    <row r="2" spans="1:8" ht="25.5" customHeight="1" x14ac:dyDescent="0.2">
      <c r="A2" s="364" t="s">
        <v>51</v>
      </c>
      <c r="B2" s="364"/>
      <c r="C2" s="364"/>
      <c r="D2" s="364"/>
      <c r="E2" s="364"/>
      <c r="F2" s="364"/>
      <c r="G2" s="364"/>
    </row>
    <row r="3" spans="1:8" ht="20.25" customHeight="1" x14ac:dyDescent="0.2">
      <c r="A3" s="289" t="str">
        <f>CONCATENATE("PROGRAMA"," ",Parametros_reg!F7," ","FOSIS"," ",Mantenedores!E2)</f>
        <v>PROGRAMA EMPRENDAMOS SEMILLA FOSIS 2024</v>
      </c>
      <c r="B3" s="289"/>
      <c r="C3" s="289"/>
      <c r="D3" s="289"/>
      <c r="E3" s="289"/>
      <c r="F3" s="289"/>
      <c r="G3" s="289"/>
    </row>
    <row r="4" spans="1:8" ht="20.25" customHeight="1" x14ac:dyDescent="0.2">
      <c r="A4" s="347" t="s">
        <v>72</v>
      </c>
      <c r="B4" s="347"/>
      <c r="C4" s="347"/>
      <c r="D4" s="347"/>
      <c r="E4" s="347"/>
      <c r="F4" s="347"/>
      <c r="G4" s="347"/>
    </row>
    <row r="5" spans="1:8" ht="20.25" customHeight="1" x14ac:dyDescent="0.2">
      <c r="A5" s="380" t="s">
        <v>168</v>
      </c>
      <c r="B5" s="380"/>
      <c r="C5" s="380"/>
      <c r="D5" s="380"/>
      <c r="E5" s="380"/>
      <c r="F5" s="380"/>
      <c r="G5" s="380"/>
    </row>
    <row r="6" spans="1:8" ht="36.75" customHeight="1" x14ac:dyDescent="0.2">
      <c r="A6" s="377" t="s">
        <v>176</v>
      </c>
      <c r="B6" s="378"/>
      <c r="C6" s="378"/>
      <c r="D6" s="378"/>
      <c r="E6" s="378"/>
      <c r="F6" s="378"/>
      <c r="G6" s="379"/>
    </row>
    <row r="7" spans="1:8" ht="36.75" customHeight="1" x14ac:dyDescent="0.2">
      <c r="A7" s="195" t="s">
        <v>178</v>
      </c>
      <c r="B7" s="368" t="s">
        <v>177</v>
      </c>
      <c r="C7" s="369"/>
      <c r="D7" s="370"/>
      <c r="E7" s="381" t="s">
        <v>180</v>
      </c>
      <c r="F7" s="382"/>
      <c r="G7" s="383"/>
    </row>
    <row r="8" spans="1:8" ht="193.15" customHeight="1" x14ac:dyDescent="0.2">
      <c r="A8" s="170" t="s">
        <v>239</v>
      </c>
      <c r="B8" s="371" t="s">
        <v>358</v>
      </c>
      <c r="C8" s="372"/>
      <c r="D8" s="373"/>
      <c r="E8" s="271" t="s">
        <v>330</v>
      </c>
      <c r="F8" s="271"/>
      <c r="G8" s="271"/>
    </row>
    <row r="9" spans="1:8" ht="246" customHeight="1" x14ac:dyDescent="0.2">
      <c r="A9" s="205" t="s">
        <v>247</v>
      </c>
      <c r="B9" s="371" t="s">
        <v>359</v>
      </c>
      <c r="C9" s="372" t="s">
        <v>243</v>
      </c>
      <c r="D9" s="373" t="s">
        <v>243</v>
      </c>
      <c r="E9" s="271" t="s">
        <v>331</v>
      </c>
      <c r="F9" s="271"/>
      <c r="G9" s="271"/>
    </row>
    <row r="10" spans="1:8" ht="200.45" customHeight="1" x14ac:dyDescent="0.2">
      <c r="A10" s="205" t="s">
        <v>256</v>
      </c>
      <c r="B10" s="371" t="s">
        <v>420</v>
      </c>
      <c r="C10" s="372" t="s">
        <v>245</v>
      </c>
      <c r="D10" s="373" t="s">
        <v>245</v>
      </c>
      <c r="E10" s="271" t="s">
        <v>421</v>
      </c>
      <c r="F10" s="271"/>
      <c r="G10" s="271"/>
    </row>
    <row r="11" spans="1:8" ht="132" customHeight="1" x14ac:dyDescent="0.2">
      <c r="A11" s="205" t="s">
        <v>269</v>
      </c>
      <c r="B11" s="371" t="s">
        <v>360</v>
      </c>
      <c r="C11" s="372"/>
      <c r="D11" s="373"/>
      <c r="E11" s="271" t="s">
        <v>332</v>
      </c>
      <c r="F11" s="271"/>
      <c r="G11" s="271"/>
    </row>
    <row r="12" spans="1:8" ht="95.45" customHeight="1" x14ac:dyDescent="0.2">
      <c r="A12" s="205" t="s">
        <v>276</v>
      </c>
      <c r="B12" s="371" t="s">
        <v>333</v>
      </c>
      <c r="C12" s="372"/>
      <c r="D12" s="373"/>
      <c r="E12" s="271" t="s">
        <v>422</v>
      </c>
      <c r="F12" s="271"/>
      <c r="G12" s="271"/>
    </row>
    <row r="13" spans="1:8" ht="63" customHeight="1" x14ac:dyDescent="0.2">
      <c r="A13" s="170" t="s">
        <v>281</v>
      </c>
      <c r="B13" s="374" t="s">
        <v>334</v>
      </c>
      <c r="C13" s="375"/>
      <c r="D13" s="376"/>
      <c r="E13" s="270"/>
      <c r="F13" s="270"/>
      <c r="G13" s="270"/>
    </row>
    <row r="14" spans="1:8" ht="29.25" customHeight="1" x14ac:dyDescent="0.2">
      <c r="A14" s="385" t="s">
        <v>181</v>
      </c>
      <c r="B14" s="386"/>
      <c r="C14" s="386"/>
      <c r="D14" s="386"/>
      <c r="E14" s="386"/>
      <c r="F14" s="386"/>
      <c r="G14" s="387"/>
    </row>
    <row r="15" spans="1:8" ht="18" customHeight="1" x14ac:dyDescent="0.2">
      <c r="A15" s="388" t="s">
        <v>118</v>
      </c>
      <c r="B15" s="388"/>
      <c r="C15" s="388"/>
      <c r="D15" s="389"/>
      <c r="E15" s="391" t="s">
        <v>169</v>
      </c>
      <c r="F15" s="392"/>
      <c r="G15" s="392"/>
      <c r="H15" s="135"/>
    </row>
    <row r="16" spans="1:8" ht="68.45" customHeight="1" x14ac:dyDescent="0.2">
      <c r="A16" s="272" t="s">
        <v>335</v>
      </c>
      <c r="B16" s="272"/>
      <c r="C16" s="272"/>
      <c r="D16" s="272"/>
      <c r="E16" s="272" t="s">
        <v>336</v>
      </c>
      <c r="F16" s="272"/>
      <c r="G16" s="374"/>
    </row>
    <row r="17" spans="1:256" ht="55.15" customHeight="1" x14ac:dyDescent="0.2">
      <c r="A17" s="272" t="s">
        <v>337</v>
      </c>
      <c r="B17" s="272"/>
      <c r="C17" s="272"/>
      <c r="D17" s="272"/>
      <c r="E17" s="272" t="s">
        <v>431</v>
      </c>
      <c r="F17" s="272"/>
      <c r="G17" s="374"/>
    </row>
    <row r="18" spans="1:256" ht="63.6" customHeight="1" x14ac:dyDescent="0.2">
      <c r="A18" s="272" t="s">
        <v>338</v>
      </c>
      <c r="B18" s="272"/>
      <c r="C18" s="272"/>
      <c r="D18" s="272"/>
      <c r="E18" s="272" t="s">
        <v>339</v>
      </c>
      <c r="F18" s="272"/>
      <c r="G18" s="374"/>
    </row>
    <row r="19" spans="1:256" ht="34.5" customHeight="1" x14ac:dyDescent="0.2">
      <c r="A19" s="272" t="s">
        <v>340</v>
      </c>
      <c r="B19" s="272"/>
      <c r="C19" s="272"/>
      <c r="D19" s="272"/>
      <c r="E19" s="272" t="s">
        <v>341</v>
      </c>
      <c r="F19" s="272"/>
      <c r="G19" s="374"/>
    </row>
    <row r="20" spans="1:256" ht="34.5" customHeight="1" x14ac:dyDescent="0.2">
      <c r="A20" s="272"/>
      <c r="B20" s="272"/>
      <c r="C20" s="272"/>
      <c r="D20" s="272"/>
      <c r="E20" s="270"/>
      <c r="F20" s="270"/>
      <c r="G20" s="390"/>
      <c r="H20" s="136"/>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c r="AW20" s="384"/>
      <c r="AX20" s="384"/>
      <c r="AY20" s="384"/>
      <c r="AZ20" s="384"/>
      <c r="BA20" s="384"/>
      <c r="BB20" s="384"/>
      <c r="BC20" s="384"/>
      <c r="BD20" s="384"/>
      <c r="BE20" s="384"/>
      <c r="BF20" s="384"/>
      <c r="BG20" s="384"/>
      <c r="BH20" s="384"/>
      <c r="BI20" s="384"/>
      <c r="BJ20" s="384"/>
      <c r="BK20" s="384"/>
      <c r="BL20" s="384"/>
      <c r="BM20" s="384"/>
      <c r="BN20" s="384"/>
      <c r="BO20" s="384"/>
      <c r="BP20" s="384"/>
      <c r="BQ20" s="384"/>
      <c r="BR20" s="384"/>
      <c r="BS20" s="384"/>
      <c r="BT20" s="384"/>
      <c r="BU20" s="384"/>
      <c r="BV20" s="384"/>
      <c r="BW20" s="384"/>
      <c r="BX20" s="384"/>
      <c r="BY20" s="384"/>
      <c r="BZ20" s="384"/>
      <c r="CA20" s="384"/>
      <c r="CB20" s="384"/>
      <c r="CC20" s="384"/>
      <c r="CD20" s="384"/>
      <c r="CE20" s="384"/>
      <c r="CF20" s="384"/>
      <c r="CG20" s="384"/>
      <c r="CH20" s="384"/>
      <c r="CI20" s="384"/>
      <c r="CJ20" s="384"/>
      <c r="CK20" s="384"/>
      <c r="CL20" s="384"/>
      <c r="CM20" s="384"/>
      <c r="CN20" s="384"/>
      <c r="CO20" s="384"/>
      <c r="CP20" s="384"/>
      <c r="CQ20" s="384"/>
      <c r="CR20" s="384"/>
      <c r="CS20" s="384"/>
      <c r="CT20" s="384"/>
      <c r="CU20" s="384"/>
      <c r="CV20" s="384"/>
      <c r="CW20" s="384"/>
      <c r="CX20" s="384"/>
      <c r="CY20" s="384"/>
      <c r="CZ20" s="384"/>
      <c r="DA20" s="384"/>
      <c r="DB20" s="384"/>
      <c r="DC20" s="384"/>
      <c r="DD20" s="384"/>
      <c r="DE20" s="384"/>
      <c r="DF20" s="384"/>
      <c r="DG20" s="384"/>
      <c r="DH20" s="384"/>
      <c r="DI20" s="384"/>
      <c r="DJ20" s="384"/>
      <c r="DK20" s="384"/>
      <c r="DL20" s="384"/>
      <c r="DM20" s="384"/>
      <c r="DN20" s="384"/>
      <c r="DO20" s="384"/>
      <c r="DP20" s="384"/>
      <c r="DQ20" s="384"/>
      <c r="DR20" s="384"/>
      <c r="DS20" s="384"/>
      <c r="DT20" s="384"/>
      <c r="DU20" s="384"/>
      <c r="DV20" s="384"/>
      <c r="DW20" s="384"/>
      <c r="DX20" s="384"/>
      <c r="DY20" s="384"/>
      <c r="DZ20" s="384"/>
      <c r="EA20" s="384"/>
      <c r="EB20" s="384"/>
      <c r="EC20" s="384"/>
      <c r="ED20" s="384"/>
      <c r="EE20" s="384"/>
      <c r="EF20" s="384"/>
      <c r="EG20" s="384"/>
      <c r="EH20" s="384"/>
      <c r="EI20" s="384"/>
      <c r="EJ20" s="384"/>
      <c r="EK20" s="384"/>
      <c r="EL20" s="384"/>
      <c r="EM20" s="384"/>
      <c r="EN20" s="384"/>
      <c r="EO20" s="384"/>
      <c r="EP20" s="384"/>
      <c r="EQ20" s="384"/>
      <c r="ER20" s="384"/>
      <c r="ES20" s="384"/>
      <c r="ET20" s="384"/>
      <c r="EU20" s="384"/>
      <c r="EV20" s="384"/>
      <c r="EW20" s="384"/>
      <c r="EX20" s="384"/>
      <c r="EY20" s="384"/>
      <c r="EZ20" s="384"/>
      <c r="FA20" s="384"/>
      <c r="FB20" s="384"/>
      <c r="FC20" s="384"/>
      <c r="FD20" s="384"/>
      <c r="FE20" s="384"/>
      <c r="FF20" s="384"/>
      <c r="FG20" s="384"/>
      <c r="FH20" s="384"/>
      <c r="FI20" s="384"/>
      <c r="FJ20" s="384"/>
      <c r="FK20" s="384"/>
      <c r="FL20" s="384"/>
      <c r="FM20" s="384"/>
      <c r="FN20" s="384"/>
      <c r="FO20" s="384"/>
      <c r="FP20" s="384"/>
      <c r="FQ20" s="384"/>
      <c r="FR20" s="384"/>
      <c r="FS20" s="384"/>
      <c r="FT20" s="384"/>
      <c r="FU20" s="384"/>
      <c r="FV20" s="384"/>
      <c r="FW20" s="384"/>
      <c r="FX20" s="384"/>
      <c r="FY20" s="384"/>
      <c r="FZ20" s="384"/>
      <c r="GA20" s="384"/>
      <c r="GB20" s="384"/>
      <c r="GC20" s="384"/>
      <c r="GD20" s="384"/>
      <c r="GE20" s="384"/>
      <c r="GF20" s="384"/>
      <c r="GG20" s="384"/>
      <c r="GH20" s="384"/>
      <c r="GI20" s="384"/>
      <c r="GJ20" s="384"/>
      <c r="GK20" s="384"/>
      <c r="GL20" s="384"/>
      <c r="GM20" s="384"/>
      <c r="GN20" s="384"/>
      <c r="GO20" s="384"/>
      <c r="GP20" s="384"/>
      <c r="GQ20" s="384"/>
      <c r="GR20" s="384"/>
      <c r="GS20" s="384"/>
      <c r="GT20" s="384"/>
      <c r="GU20" s="384"/>
      <c r="GV20" s="384"/>
      <c r="GW20" s="384"/>
      <c r="GX20" s="384"/>
      <c r="GY20" s="384"/>
      <c r="GZ20" s="384"/>
      <c r="HA20" s="384"/>
      <c r="HB20" s="384"/>
      <c r="HC20" s="384"/>
      <c r="HD20" s="384"/>
      <c r="HE20" s="384"/>
      <c r="HF20" s="384"/>
      <c r="HG20" s="384"/>
      <c r="HH20" s="384"/>
      <c r="HI20" s="384"/>
      <c r="HJ20" s="384"/>
      <c r="HK20" s="384"/>
      <c r="HL20" s="384"/>
      <c r="HM20" s="384"/>
      <c r="HN20" s="384"/>
      <c r="HO20" s="384"/>
      <c r="HP20" s="384"/>
      <c r="HQ20" s="384"/>
      <c r="HR20" s="384"/>
      <c r="HS20" s="384"/>
      <c r="HT20" s="384"/>
      <c r="HU20" s="384"/>
      <c r="HV20" s="384"/>
      <c r="HW20" s="384"/>
      <c r="HX20" s="384"/>
      <c r="HY20" s="384"/>
      <c r="HZ20" s="384"/>
      <c r="IA20" s="384"/>
      <c r="IB20" s="384"/>
      <c r="IC20" s="384"/>
      <c r="ID20" s="384"/>
      <c r="IE20" s="384"/>
      <c r="IF20" s="384"/>
      <c r="IG20" s="384"/>
      <c r="IH20" s="384"/>
      <c r="II20" s="384"/>
      <c r="IJ20" s="384"/>
      <c r="IK20" s="384"/>
      <c r="IL20" s="384"/>
      <c r="IM20" s="384"/>
      <c r="IN20" s="384"/>
      <c r="IO20" s="384"/>
      <c r="IP20" s="384"/>
      <c r="IQ20" s="384"/>
      <c r="IR20" s="384"/>
      <c r="IS20" s="384"/>
      <c r="IT20" s="384"/>
      <c r="IU20" s="384"/>
      <c r="IV20" s="384"/>
    </row>
    <row r="21" spans="1:256" ht="34.5" customHeight="1" x14ac:dyDescent="0.2">
      <c r="A21" s="272"/>
      <c r="B21" s="272"/>
      <c r="C21" s="272"/>
      <c r="D21" s="272"/>
      <c r="E21" s="270"/>
      <c r="F21" s="270"/>
      <c r="G21" s="390"/>
      <c r="H21" s="136"/>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c r="AW21" s="384"/>
      <c r="AX21" s="384"/>
      <c r="AY21" s="384"/>
      <c r="AZ21" s="384"/>
      <c r="BA21" s="384"/>
      <c r="BB21" s="384"/>
      <c r="BC21" s="384"/>
      <c r="BD21" s="384"/>
      <c r="BE21" s="384"/>
      <c r="BF21" s="384"/>
      <c r="BG21" s="384"/>
      <c r="BH21" s="384"/>
      <c r="BI21" s="384"/>
      <c r="BJ21" s="384"/>
      <c r="BK21" s="384"/>
      <c r="BL21" s="384"/>
      <c r="BM21" s="384"/>
      <c r="BN21" s="384"/>
      <c r="BO21" s="384"/>
      <c r="BP21" s="384"/>
      <c r="BQ21" s="384"/>
      <c r="BR21" s="384"/>
      <c r="BS21" s="384"/>
      <c r="BT21" s="384"/>
      <c r="BU21" s="384"/>
      <c r="BV21" s="384"/>
      <c r="BW21" s="384"/>
      <c r="BX21" s="384"/>
      <c r="BY21" s="384"/>
      <c r="BZ21" s="384"/>
      <c r="CA21" s="384"/>
      <c r="CB21" s="384"/>
      <c r="CC21" s="384"/>
      <c r="CD21" s="384"/>
      <c r="CE21" s="384"/>
      <c r="CF21" s="384"/>
      <c r="CG21" s="384"/>
      <c r="CH21" s="384"/>
      <c r="CI21" s="384"/>
      <c r="CJ21" s="384"/>
      <c r="CK21" s="384"/>
      <c r="CL21" s="384"/>
      <c r="CM21" s="384"/>
      <c r="CN21" s="384"/>
      <c r="CO21" s="384"/>
      <c r="CP21" s="384"/>
      <c r="CQ21" s="384"/>
      <c r="CR21" s="384"/>
      <c r="CS21" s="384"/>
      <c r="CT21" s="384"/>
      <c r="CU21" s="384"/>
      <c r="CV21" s="384"/>
      <c r="CW21" s="384"/>
      <c r="CX21" s="384"/>
      <c r="CY21" s="384"/>
      <c r="CZ21" s="384"/>
      <c r="DA21" s="384"/>
      <c r="DB21" s="384"/>
      <c r="DC21" s="384"/>
      <c r="DD21" s="384"/>
      <c r="DE21" s="384"/>
      <c r="DF21" s="384"/>
      <c r="DG21" s="384"/>
      <c r="DH21" s="384"/>
      <c r="DI21" s="384"/>
      <c r="DJ21" s="384"/>
      <c r="DK21" s="384"/>
      <c r="DL21" s="384"/>
      <c r="DM21" s="384"/>
      <c r="DN21" s="384"/>
      <c r="DO21" s="384"/>
      <c r="DP21" s="384"/>
      <c r="DQ21" s="384"/>
      <c r="DR21" s="384"/>
      <c r="DS21" s="384"/>
      <c r="DT21" s="384"/>
      <c r="DU21" s="384"/>
      <c r="DV21" s="384"/>
      <c r="DW21" s="384"/>
      <c r="DX21" s="384"/>
      <c r="DY21" s="384"/>
      <c r="DZ21" s="384"/>
      <c r="EA21" s="384"/>
      <c r="EB21" s="384"/>
      <c r="EC21" s="384"/>
      <c r="ED21" s="384"/>
      <c r="EE21" s="384"/>
      <c r="EF21" s="384"/>
      <c r="EG21" s="384"/>
      <c r="EH21" s="384"/>
      <c r="EI21" s="384"/>
      <c r="EJ21" s="384"/>
      <c r="EK21" s="384"/>
      <c r="EL21" s="384"/>
      <c r="EM21" s="384"/>
      <c r="EN21" s="384"/>
      <c r="EO21" s="384"/>
      <c r="EP21" s="384"/>
      <c r="EQ21" s="384"/>
      <c r="ER21" s="384"/>
      <c r="ES21" s="384"/>
      <c r="ET21" s="384"/>
      <c r="EU21" s="384"/>
      <c r="EV21" s="384"/>
      <c r="EW21" s="384"/>
      <c r="EX21" s="384"/>
      <c r="EY21" s="384"/>
      <c r="EZ21" s="384"/>
      <c r="FA21" s="384"/>
      <c r="FB21" s="384"/>
      <c r="FC21" s="384"/>
      <c r="FD21" s="384"/>
      <c r="FE21" s="384"/>
      <c r="FF21" s="384"/>
      <c r="FG21" s="384"/>
      <c r="FH21" s="384"/>
      <c r="FI21" s="384"/>
      <c r="FJ21" s="384"/>
      <c r="FK21" s="384"/>
      <c r="FL21" s="384"/>
      <c r="FM21" s="384"/>
      <c r="FN21" s="384"/>
      <c r="FO21" s="384"/>
      <c r="FP21" s="384"/>
      <c r="FQ21" s="384"/>
      <c r="FR21" s="384"/>
      <c r="FS21" s="384"/>
      <c r="FT21" s="384"/>
      <c r="FU21" s="384"/>
      <c r="FV21" s="384"/>
      <c r="FW21" s="384"/>
      <c r="FX21" s="384"/>
      <c r="FY21" s="384"/>
      <c r="FZ21" s="384"/>
      <c r="GA21" s="384"/>
      <c r="GB21" s="384"/>
      <c r="GC21" s="384"/>
      <c r="GD21" s="384"/>
      <c r="GE21" s="384"/>
      <c r="GF21" s="384"/>
      <c r="GG21" s="384"/>
      <c r="GH21" s="384"/>
      <c r="GI21" s="384"/>
      <c r="GJ21" s="384"/>
      <c r="GK21" s="384"/>
      <c r="GL21" s="384"/>
      <c r="GM21" s="384"/>
      <c r="GN21" s="384"/>
      <c r="GO21" s="384"/>
      <c r="GP21" s="384"/>
      <c r="GQ21" s="384"/>
      <c r="GR21" s="384"/>
      <c r="GS21" s="384"/>
      <c r="GT21" s="384"/>
      <c r="GU21" s="384"/>
      <c r="GV21" s="384"/>
      <c r="GW21" s="384"/>
      <c r="GX21" s="384"/>
      <c r="GY21" s="384"/>
      <c r="GZ21" s="384"/>
      <c r="HA21" s="384"/>
      <c r="HB21" s="384"/>
      <c r="HC21" s="384"/>
      <c r="HD21" s="384"/>
      <c r="HE21" s="384"/>
      <c r="HF21" s="384"/>
      <c r="HG21" s="384"/>
      <c r="HH21" s="384"/>
      <c r="HI21" s="384"/>
      <c r="HJ21" s="384"/>
      <c r="HK21" s="384"/>
      <c r="HL21" s="384"/>
      <c r="HM21" s="384"/>
      <c r="HN21" s="384"/>
      <c r="HO21" s="384"/>
      <c r="HP21" s="384"/>
      <c r="HQ21" s="384"/>
      <c r="HR21" s="384"/>
      <c r="HS21" s="384"/>
      <c r="HT21" s="384"/>
      <c r="HU21" s="384"/>
      <c r="HV21" s="384"/>
      <c r="HW21" s="384"/>
      <c r="HX21" s="384"/>
      <c r="HY21" s="384"/>
      <c r="HZ21" s="384"/>
      <c r="IA21" s="384"/>
      <c r="IB21" s="384"/>
      <c r="IC21" s="384"/>
      <c r="ID21" s="384"/>
      <c r="IE21" s="384"/>
      <c r="IF21" s="384"/>
      <c r="IG21" s="384"/>
      <c r="IH21" s="384"/>
      <c r="II21" s="384"/>
      <c r="IJ21" s="384"/>
      <c r="IK21" s="384"/>
      <c r="IL21" s="384"/>
      <c r="IM21" s="384"/>
      <c r="IN21" s="384"/>
      <c r="IO21" s="384"/>
      <c r="IP21" s="384"/>
      <c r="IQ21" s="384"/>
      <c r="IR21" s="384"/>
      <c r="IS21" s="384"/>
      <c r="IT21" s="384"/>
      <c r="IU21" s="384"/>
      <c r="IV21" s="384"/>
    </row>
    <row r="22" spans="1:256" ht="34.5" customHeight="1" x14ac:dyDescent="0.2">
      <c r="A22" s="272"/>
      <c r="B22" s="272"/>
      <c r="C22" s="272"/>
      <c r="D22" s="272"/>
      <c r="E22" s="270"/>
      <c r="F22" s="270"/>
      <c r="G22" s="390"/>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7"/>
      <c r="AV22" s="137"/>
      <c r="AW22" s="137"/>
      <c r="AX22" s="137"/>
      <c r="AY22" s="137"/>
      <c r="AZ22" s="137"/>
      <c r="BA22" s="137"/>
      <c r="BB22" s="137"/>
      <c r="BC22" s="137"/>
      <c r="BD22" s="137"/>
      <c r="BE22" s="137"/>
      <c r="BF22" s="137"/>
      <c r="BG22" s="137"/>
      <c r="BH22" s="137"/>
      <c r="BI22" s="137"/>
      <c r="BJ22" s="137"/>
      <c r="BK22" s="137"/>
      <c r="BL22" s="137"/>
      <c r="BM22" s="137"/>
      <c r="BN22" s="137"/>
      <c r="BO22" s="137"/>
      <c r="BP22" s="137"/>
      <c r="BQ22" s="137"/>
      <c r="BR22" s="137"/>
      <c r="BS22" s="137"/>
      <c r="BT22" s="137"/>
      <c r="BU22" s="137"/>
      <c r="BV22" s="137"/>
      <c r="BW22" s="137"/>
      <c r="BX22" s="137"/>
      <c r="BY22" s="137"/>
      <c r="BZ22" s="137"/>
      <c r="CA22" s="137"/>
      <c r="CB22" s="137"/>
      <c r="CC22" s="137"/>
      <c r="CD22" s="137"/>
      <c r="CE22" s="137"/>
      <c r="CF22" s="137"/>
      <c r="CG22" s="137"/>
      <c r="CH22" s="137"/>
      <c r="CI22" s="137"/>
      <c r="CJ22" s="137"/>
      <c r="CK22" s="137"/>
      <c r="CL22" s="137"/>
      <c r="CM22" s="137"/>
      <c r="CN22" s="137"/>
      <c r="CO22" s="137"/>
      <c r="CP22" s="137"/>
      <c r="CQ22" s="137"/>
      <c r="CR22" s="137"/>
      <c r="CS22" s="137"/>
      <c r="CT22" s="137"/>
      <c r="CU22" s="137"/>
      <c r="CV22" s="137"/>
      <c r="CW22" s="137"/>
      <c r="CX22" s="137"/>
      <c r="CY22" s="137"/>
      <c r="CZ22" s="137"/>
      <c r="DA22" s="137"/>
      <c r="DB22" s="137"/>
      <c r="DC22" s="137"/>
      <c r="DD22" s="137"/>
      <c r="DE22" s="137"/>
      <c r="DF22" s="137"/>
      <c r="DG22" s="137"/>
      <c r="DH22" s="137"/>
      <c r="DI22" s="137"/>
      <c r="DJ22" s="137"/>
      <c r="DK22" s="137"/>
      <c r="DL22" s="137"/>
      <c r="DM22" s="137"/>
      <c r="DN22" s="137"/>
      <c r="DO22" s="137"/>
      <c r="DP22" s="137"/>
      <c r="DQ22" s="137"/>
      <c r="DR22" s="137"/>
      <c r="DS22" s="137"/>
      <c r="DT22" s="137"/>
      <c r="DU22" s="137"/>
      <c r="DV22" s="137"/>
      <c r="DW22" s="137"/>
      <c r="DX22" s="137"/>
      <c r="DY22" s="137"/>
      <c r="DZ22" s="137"/>
      <c r="EA22" s="137"/>
      <c r="EB22" s="137"/>
      <c r="EC22" s="137"/>
      <c r="ED22" s="137"/>
      <c r="EE22" s="137"/>
      <c r="EF22" s="137"/>
      <c r="EG22" s="137"/>
      <c r="EH22" s="137"/>
      <c r="EI22" s="137"/>
      <c r="EJ22" s="137"/>
      <c r="EK22" s="137"/>
      <c r="EL22" s="137"/>
      <c r="EM22" s="137"/>
      <c r="EN22" s="137"/>
      <c r="EO22" s="137"/>
      <c r="EP22" s="137"/>
      <c r="EQ22" s="137"/>
      <c r="ER22" s="137"/>
      <c r="ES22" s="137"/>
      <c r="ET22" s="137"/>
      <c r="EU22" s="137"/>
      <c r="EV22" s="137"/>
      <c r="EW22" s="137"/>
      <c r="EX22" s="137"/>
      <c r="EY22" s="137"/>
      <c r="EZ22" s="137"/>
      <c r="FA22" s="137"/>
      <c r="FB22" s="137"/>
      <c r="FC22" s="137"/>
      <c r="FD22" s="137"/>
      <c r="FE22" s="137"/>
      <c r="FF22" s="137"/>
      <c r="FG22" s="137"/>
      <c r="FH22" s="137"/>
      <c r="FI22" s="137"/>
      <c r="FJ22" s="137"/>
      <c r="FK22" s="137"/>
      <c r="FL22" s="137"/>
      <c r="FM22" s="137"/>
      <c r="FN22" s="137"/>
      <c r="FO22" s="137"/>
      <c r="FP22" s="137"/>
      <c r="FQ22" s="137"/>
      <c r="FR22" s="137"/>
      <c r="FS22" s="137"/>
      <c r="FT22" s="137"/>
      <c r="FU22" s="137"/>
      <c r="FV22" s="137"/>
      <c r="FW22" s="137"/>
      <c r="FX22" s="137"/>
      <c r="FY22" s="137"/>
      <c r="FZ22" s="137"/>
      <c r="GA22" s="137"/>
      <c r="GB22" s="137"/>
      <c r="GC22" s="137"/>
      <c r="GD22" s="137"/>
      <c r="GE22" s="137"/>
      <c r="GF22" s="137"/>
      <c r="GG22" s="137"/>
      <c r="GH22" s="137"/>
      <c r="GI22" s="137"/>
      <c r="GJ22" s="137"/>
      <c r="GK22" s="137"/>
      <c r="GL22" s="137"/>
      <c r="GM22" s="137"/>
      <c r="GN22" s="137"/>
      <c r="GO22" s="137"/>
      <c r="GP22" s="137"/>
      <c r="GQ22" s="137"/>
      <c r="GR22" s="137"/>
      <c r="GS22" s="137"/>
      <c r="GT22" s="137"/>
      <c r="GU22" s="137"/>
      <c r="GV22" s="137"/>
      <c r="GW22" s="137"/>
      <c r="GX22" s="137"/>
      <c r="GY22" s="137"/>
      <c r="GZ22" s="137"/>
      <c r="HA22" s="137"/>
      <c r="HB22" s="137"/>
      <c r="HC22" s="137"/>
      <c r="HD22" s="137"/>
      <c r="HE22" s="137"/>
      <c r="HF22" s="137"/>
      <c r="HG22" s="137"/>
      <c r="HH22" s="137"/>
      <c r="HI22" s="137"/>
      <c r="HJ22" s="137"/>
      <c r="HK22" s="137"/>
      <c r="HL22" s="137"/>
      <c r="HM22" s="137"/>
      <c r="HN22" s="137"/>
      <c r="HO22" s="137"/>
      <c r="HP22" s="137"/>
      <c r="HQ22" s="137"/>
      <c r="HR22" s="137"/>
      <c r="HS22" s="137"/>
      <c r="HT22" s="137"/>
      <c r="HU22" s="137"/>
      <c r="HV22" s="137"/>
      <c r="HW22" s="137"/>
      <c r="HX22" s="137"/>
      <c r="HY22" s="137"/>
      <c r="HZ22" s="137"/>
      <c r="IA22" s="137"/>
      <c r="IB22" s="137"/>
      <c r="IC22" s="137"/>
      <c r="ID22" s="137"/>
      <c r="IE22" s="137"/>
      <c r="IF22" s="137"/>
      <c r="IG22" s="137"/>
      <c r="IH22" s="137"/>
      <c r="II22" s="137"/>
      <c r="IJ22" s="137"/>
      <c r="IK22" s="137"/>
      <c r="IL22" s="137"/>
      <c r="IM22" s="137"/>
      <c r="IN22" s="137"/>
      <c r="IO22" s="137"/>
      <c r="IP22" s="137"/>
      <c r="IQ22" s="137"/>
      <c r="IR22" s="137"/>
      <c r="IS22" s="137"/>
      <c r="IT22" s="137"/>
      <c r="IU22" s="137"/>
      <c r="IV22" s="137"/>
    </row>
    <row r="23" spans="1:256" ht="18.75" customHeight="1" x14ac:dyDescent="0.2"/>
  </sheetData>
  <sheetProtection password="E21B" sheet="1" formatCells="0" formatColumns="0" formatRows="0" insertRows="0" insertHyperlinks="0" sort="0" autoFilter="0" pivotTables="0"/>
  <dataConsolidate/>
  <mergeCells count="160">
    <mergeCell ref="A22:D22"/>
    <mergeCell ref="E22:G22"/>
    <mergeCell ref="E12:G12"/>
    <mergeCell ref="E15:G15"/>
    <mergeCell ref="IG21:IJ21"/>
    <mergeCell ref="IK21:IN21"/>
    <mergeCell ref="GK21:GN21"/>
    <mergeCell ref="GO21:GR21"/>
    <mergeCell ref="GS21:GV21"/>
    <mergeCell ref="GW21:GZ21"/>
    <mergeCell ref="DQ21:DT21"/>
    <mergeCell ref="DU21:DX21"/>
    <mergeCell ref="DY21:EB21"/>
    <mergeCell ref="EC21:EF21"/>
    <mergeCell ref="EG21:EJ21"/>
    <mergeCell ref="EK21:EN21"/>
    <mergeCell ref="CS21:CV21"/>
    <mergeCell ref="CW21:CZ21"/>
    <mergeCell ref="DA21:DD21"/>
    <mergeCell ref="DE21:DH21"/>
    <mergeCell ref="DI21:DL21"/>
    <mergeCell ref="DM21:DP21"/>
    <mergeCell ref="BU21:BX21"/>
    <mergeCell ref="BY21:CB21"/>
    <mergeCell ref="IO21:IR21"/>
    <mergeCell ref="IS21:IV21"/>
    <mergeCell ref="E20:G20"/>
    <mergeCell ref="E21:G21"/>
    <mergeCell ref="HI21:HL21"/>
    <mergeCell ref="HM21:HP21"/>
    <mergeCell ref="HQ21:HT21"/>
    <mergeCell ref="HU21:HX21"/>
    <mergeCell ref="HY21:IB21"/>
    <mergeCell ref="IC21:IF21"/>
    <mergeCell ref="HA21:HD21"/>
    <mergeCell ref="HE21:HH21"/>
    <mergeCell ref="FM21:FP21"/>
    <mergeCell ref="FQ21:FT21"/>
    <mergeCell ref="FU21:FX21"/>
    <mergeCell ref="FY21:GB21"/>
    <mergeCell ref="GC21:GF21"/>
    <mergeCell ref="GG21:GJ21"/>
    <mergeCell ref="EO21:ER21"/>
    <mergeCell ref="ES21:EV21"/>
    <mergeCell ref="EW21:EZ21"/>
    <mergeCell ref="FA21:FD21"/>
    <mergeCell ref="FE21:FH21"/>
    <mergeCell ref="FI21:FL21"/>
    <mergeCell ref="CC21:CF21"/>
    <mergeCell ref="CG21:CJ21"/>
    <mergeCell ref="CK21:CN21"/>
    <mergeCell ref="CO21:CR21"/>
    <mergeCell ref="AW21:AZ21"/>
    <mergeCell ref="BA21:BD21"/>
    <mergeCell ref="BE21:BH21"/>
    <mergeCell ref="BI21:BL21"/>
    <mergeCell ref="BM21:BP21"/>
    <mergeCell ref="BQ21:BT21"/>
    <mergeCell ref="Y21:AB21"/>
    <mergeCell ref="AC21:AF21"/>
    <mergeCell ref="AG21:AJ21"/>
    <mergeCell ref="AK21:AN21"/>
    <mergeCell ref="AO21:AR21"/>
    <mergeCell ref="AS21:AV21"/>
    <mergeCell ref="IG20:IJ20"/>
    <mergeCell ref="IK20:IN20"/>
    <mergeCell ref="IO20:IR20"/>
    <mergeCell ref="FY20:GB20"/>
    <mergeCell ref="GC20:GF20"/>
    <mergeCell ref="GG20:GJ20"/>
    <mergeCell ref="EC20:EF20"/>
    <mergeCell ref="EG20:EJ20"/>
    <mergeCell ref="EK20:EN20"/>
    <mergeCell ref="EO20:ER20"/>
    <mergeCell ref="ES20:EV20"/>
    <mergeCell ref="EW20:EZ20"/>
    <mergeCell ref="DE20:DH20"/>
    <mergeCell ref="DI20:DL20"/>
    <mergeCell ref="DM20:DP20"/>
    <mergeCell ref="DQ20:DT20"/>
    <mergeCell ref="DU20:DX20"/>
    <mergeCell ref="DY20:EB20"/>
    <mergeCell ref="IS20:IV20"/>
    <mergeCell ref="A21:D21"/>
    <mergeCell ref="I21:L21"/>
    <mergeCell ref="M21:P21"/>
    <mergeCell ref="Q21:T21"/>
    <mergeCell ref="U21:X21"/>
    <mergeCell ref="HI20:HL20"/>
    <mergeCell ref="HM20:HP20"/>
    <mergeCell ref="HQ20:HT20"/>
    <mergeCell ref="HU20:HX20"/>
    <mergeCell ref="HY20:IB20"/>
    <mergeCell ref="IC20:IF20"/>
    <mergeCell ref="GK20:GN20"/>
    <mergeCell ref="GO20:GR20"/>
    <mergeCell ref="GS20:GV20"/>
    <mergeCell ref="GW20:GZ20"/>
    <mergeCell ref="HA20:HD20"/>
    <mergeCell ref="FA20:FD20"/>
    <mergeCell ref="FE20:FH20"/>
    <mergeCell ref="FI20:FL20"/>
    <mergeCell ref="HE20:HH20"/>
    <mergeCell ref="FM20:FP20"/>
    <mergeCell ref="FQ20:FT20"/>
    <mergeCell ref="FU20:FX20"/>
    <mergeCell ref="CG20:CJ20"/>
    <mergeCell ref="CK20:CN20"/>
    <mergeCell ref="CO20:CR20"/>
    <mergeCell ref="CS20:CV20"/>
    <mergeCell ref="CW20:CZ20"/>
    <mergeCell ref="DA20:DD20"/>
    <mergeCell ref="BI20:BL20"/>
    <mergeCell ref="BM20:BP20"/>
    <mergeCell ref="BQ20:BT20"/>
    <mergeCell ref="BU20:BX20"/>
    <mergeCell ref="BY20:CB20"/>
    <mergeCell ref="CC20:CF20"/>
    <mergeCell ref="AW20:AZ20"/>
    <mergeCell ref="BA20:BD20"/>
    <mergeCell ref="BE20:BH20"/>
    <mergeCell ref="A17:D17"/>
    <mergeCell ref="A14:G14"/>
    <mergeCell ref="A18:D18"/>
    <mergeCell ref="Y20:AB20"/>
    <mergeCell ref="AC20:AF20"/>
    <mergeCell ref="AG20:AJ20"/>
    <mergeCell ref="M20:P20"/>
    <mergeCell ref="Q20:T20"/>
    <mergeCell ref="U20:X20"/>
    <mergeCell ref="A15:D15"/>
    <mergeCell ref="A16:D16"/>
    <mergeCell ref="E16:G16"/>
    <mergeCell ref="A20:D20"/>
    <mergeCell ref="I20:L20"/>
    <mergeCell ref="A19:D19"/>
    <mergeCell ref="E18:G18"/>
    <mergeCell ref="E19:G19"/>
    <mergeCell ref="E17:G17"/>
    <mergeCell ref="AK20:AN20"/>
    <mergeCell ref="AO20:AR20"/>
    <mergeCell ref="AS20:AV20"/>
    <mergeCell ref="B7:D7"/>
    <mergeCell ref="B8:D8"/>
    <mergeCell ref="B9:D9"/>
    <mergeCell ref="B10:D10"/>
    <mergeCell ref="B13:D13"/>
    <mergeCell ref="A2:G2"/>
    <mergeCell ref="A3:G3"/>
    <mergeCell ref="A6:G6"/>
    <mergeCell ref="A4:G4"/>
    <mergeCell ref="A5:G5"/>
    <mergeCell ref="E7:G7"/>
    <mergeCell ref="B11:D11"/>
    <mergeCell ref="B12:D12"/>
    <mergeCell ref="E8:G8"/>
    <mergeCell ref="E13:G13"/>
    <mergeCell ref="E9:G9"/>
    <mergeCell ref="E10:G10"/>
    <mergeCell ref="E11:G11"/>
  </mergeCells>
  <phoneticPr fontId="3" type="noConversion"/>
  <dataValidations count="3">
    <dataValidation allowBlank="1" showInputMessage="1" sqref="A8:D13" xr:uid="{00000000-0002-0000-0A00-000000000000}"/>
    <dataValidation operator="lessThanOrEqual" allowBlank="1" showInputMessage="1" sqref="E8:G13 E16:G22" xr:uid="{00000000-0002-0000-0A00-000001000000}"/>
    <dataValidation operator="lessThanOrEqual" allowBlank="1" sqref="A16:D22" xr:uid="{00000000-0002-0000-0A00-000002000000}"/>
  </dataValidations>
  <pageMargins left="0.3" right="0.19685039370078741" top="1" bottom="0.19685039370078741" header="0" footer="0.15748031496062992"/>
  <pageSetup paperSize="9" scale="57" fitToHeight="2"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6">
    <pageSetUpPr fitToPage="1"/>
  </sheetPr>
  <dimension ref="A1:Z11"/>
  <sheetViews>
    <sheetView showGridLines="0" tabSelected="1" topLeftCell="B1" zoomScaleNormal="100" zoomScaleSheetLayoutView="90" workbookViewId="0">
      <selection activeCell="E9" sqref="E9:F9"/>
    </sheetView>
  </sheetViews>
  <sheetFormatPr baseColWidth="10" defaultColWidth="0" defaultRowHeight="36.75" customHeight="1" zeroHeight="1" x14ac:dyDescent="0.2"/>
  <cols>
    <col min="1" max="1" width="16" style="1" customWidth="1"/>
    <col min="2" max="2" width="19" style="1" customWidth="1"/>
    <col min="3" max="3" width="24.42578125" style="1" customWidth="1"/>
    <col min="4" max="4" width="20.85546875" style="1" customWidth="1"/>
    <col min="5" max="5" width="23.85546875" style="1" customWidth="1"/>
    <col min="6" max="6" width="15.85546875" style="1" customWidth="1"/>
    <col min="7" max="7" width="16.140625" style="1" customWidth="1"/>
    <col min="8" max="8" width="3.42578125" style="1" customWidth="1"/>
    <col min="9" max="14" width="8.7109375" style="1" hidden="1" customWidth="1"/>
    <col min="15" max="19" width="0" style="1" hidden="1" customWidth="1"/>
    <col min="20" max="26" width="11.42578125" style="1" hidden="1" customWidth="1"/>
    <col min="27" max="16384" width="0" style="1" hidden="1"/>
  </cols>
  <sheetData>
    <row r="1" spans="1:7" ht="24" customHeight="1" x14ac:dyDescent="0.35">
      <c r="A1" s="394" t="s">
        <v>4</v>
      </c>
      <c r="B1" s="394"/>
      <c r="C1" s="394"/>
      <c r="D1" s="394"/>
      <c r="E1" s="394"/>
      <c r="F1" s="394"/>
      <c r="G1" s="394"/>
    </row>
    <row r="2" spans="1:7" ht="20.25" customHeight="1" x14ac:dyDescent="0.3">
      <c r="A2" s="277" t="str">
        <f>CONCATENATE("PROGRAMA"," ",Parametros_reg!F7," ","FOSIS"," ",Mantenedores!E2)</f>
        <v>PROGRAMA EMPRENDAMOS SEMILLA FOSIS 2024</v>
      </c>
      <c r="B2" s="277"/>
      <c r="C2" s="277"/>
      <c r="D2" s="277"/>
      <c r="E2" s="277"/>
      <c r="F2" s="277"/>
      <c r="G2" s="277"/>
    </row>
    <row r="3" spans="1:7" ht="25.5" customHeight="1" x14ac:dyDescent="0.2">
      <c r="A3" s="395" t="s">
        <v>73</v>
      </c>
      <c r="B3" s="347"/>
      <c r="C3" s="347"/>
      <c r="D3" s="347"/>
      <c r="E3" s="347"/>
      <c r="F3" s="347"/>
      <c r="G3" s="347"/>
    </row>
    <row r="4" spans="1:7" ht="38.25" customHeight="1" x14ac:dyDescent="0.2">
      <c r="A4" s="196" t="s">
        <v>45</v>
      </c>
      <c r="B4" s="196" t="s">
        <v>28</v>
      </c>
      <c r="C4" s="396" t="s">
        <v>46</v>
      </c>
      <c r="D4" s="396"/>
      <c r="E4" s="396" t="s">
        <v>47</v>
      </c>
      <c r="F4" s="396"/>
      <c r="G4" s="197" t="s">
        <v>74</v>
      </c>
    </row>
    <row r="5" spans="1:7" ht="54" customHeight="1" x14ac:dyDescent="0.2">
      <c r="A5" s="198" t="s">
        <v>342</v>
      </c>
      <c r="B5" s="198" t="s">
        <v>343</v>
      </c>
      <c r="C5" s="393" t="s">
        <v>344</v>
      </c>
      <c r="D5" s="393"/>
      <c r="E5" s="393" t="s">
        <v>345</v>
      </c>
      <c r="F5" s="393"/>
      <c r="G5" s="211" t="s">
        <v>346</v>
      </c>
    </row>
    <row r="6" spans="1:7" ht="58.15" customHeight="1" x14ac:dyDescent="0.2">
      <c r="A6" s="198" t="s">
        <v>342</v>
      </c>
      <c r="B6" s="198" t="s">
        <v>347</v>
      </c>
      <c r="C6" s="393" t="s">
        <v>344</v>
      </c>
      <c r="D6" s="393"/>
      <c r="E6" s="393" t="s">
        <v>345</v>
      </c>
      <c r="F6" s="393"/>
      <c r="G6" s="211" t="s">
        <v>348</v>
      </c>
    </row>
    <row r="7" spans="1:7" ht="60" customHeight="1" x14ac:dyDescent="0.2">
      <c r="A7" s="198" t="s">
        <v>342</v>
      </c>
      <c r="B7" s="198" t="s">
        <v>349</v>
      </c>
      <c r="C7" s="393" t="s">
        <v>350</v>
      </c>
      <c r="D7" s="393"/>
      <c r="E7" s="393" t="s">
        <v>351</v>
      </c>
      <c r="F7" s="393"/>
      <c r="G7" s="211" t="s">
        <v>352</v>
      </c>
    </row>
    <row r="8" spans="1:7" ht="57" customHeight="1" x14ac:dyDescent="0.2">
      <c r="A8" s="198" t="s">
        <v>353</v>
      </c>
      <c r="B8" s="198" t="s">
        <v>354</v>
      </c>
      <c r="C8" s="393" t="s">
        <v>355</v>
      </c>
      <c r="D8" s="393"/>
      <c r="E8" s="393" t="s">
        <v>356</v>
      </c>
      <c r="F8" s="393"/>
      <c r="G8" s="211" t="s">
        <v>352</v>
      </c>
    </row>
    <row r="9" spans="1:7" ht="58.15" customHeight="1" x14ac:dyDescent="0.2">
      <c r="A9" s="198" t="s">
        <v>342</v>
      </c>
      <c r="B9" s="198" t="s">
        <v>357</v>
      </c>
      <c r="C9" s="393" t="s">
        <v>344</v>
      </c>
      <c r="D9" s="393"/>
      <c r="E9" s="393" t="s">
        <v>356</v>
      </c>
      <c r="F9" s="393"/>
      <c r="G9" s="211" t="s">
        <v>63</v>
      </c>
    </row>
    <row r="10" spans="1:7" ht="36.75" customHeight="1" x14ac:dyDescent="0.2">
      <c r="A10" s="198"/>
      <c r="B10" s="199"/>
      <c r="C10" s="393"/>
      <c r="D10" s="393"/>
      <c r="E10" s="393"/>
      <c r="F10" s="393"/>
      <c r="G10" s="200"/>
    </row>
    <row r="11" spans="1:7" ht="19.5" customHeight="1" x14ac:dyDescent="0.2"/>
  </sheetData>
  <sheetProtection password="E21B" sheet="1" formatCells="0" formatColumns="0" formatRows="0" insertRows="0" insertHyperlinks="0" sort="0" autoFilter="0" pivotTables="0"/>
  <mergeCells count="17">
    <mergeCell ref="A1:G1"/>
    <mergeCell ref="A2:G2"/>
    <mergeCell ref="A3:G3"/>
    <mergeCell ref="C4:D4"/>
    <mergeCell ref="E4:F4"/>
    <mergeCell ref="C5:D5"/>
    <mergeCell ref="E5:F5"/>
    <mergeCell ref="C9:D9"/>
    <mergeCell ref="E9:F9"/>
    <mergeCell ref="C10:D10"/>
    <mergeCell ref="E10:F10"/>
    <mergeCell ref="C6:D6"/>
    <mergeCell ref="E6:F6"/>
    <mergeCell ref="C7:D7"/>
    <mergeCell ref="E7:F7"/>
    <mergeCell ref="C8:D8"/>
    <mergeCell ref="E8:F8"/>
  </mergeCells>
  <dataValidations count="3">
    <dataValidation type="list" allowBlank="1" showInputMessage="1" showErrorMessage="1" sqref="A5:A10" xr:uid="{00000000-0002-0000-0B00-000000000000}">
      <formula1>"Actividad,Producto,Resultado"</formula1>
    </dataValidation>
    <dataValidation allowBlank="1" sqref="B5" xr:uid="{00000000-0002-0000-0B00-000001000000}"/>
    <dataValidation allowBlank="1" showInputMessage="1" sqref="C5:D5" xr:uid="{00000000-0002-0000-0B00-000002000000}"/>
  </dataValidations>
  <pageMargins left="0.70866141732283505" right="0.70866141732283505" top="0.74803149606299202" bottom="0.74803149606299202" header="0.31496062992126" footer="0.31496062992126"/>
  <pageSetup paperSize="9" scale="98"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2">
    <tabColor theme="9" tint="-0.249977111117893"/>
  </sheetPr>
  <dimension ref="A1:M34"/>
  <sheetViews>
    <sheetView showGridLines="0" zoomScaleNormal="100" workbookViewId="0">
      <selection activeCell="C17" sqref="C17"/>
    </sheetView>
  </sheetViews>
  <sheetFormatPr baseColWidth="10" defaultRowHeight="12.75" x14ac:dyDescent="0.2"/>
  <cols>
    <col min="1" max="1" width="61" style="11" customWidth="1"/>
    <col min="2" max="2" width="9.5703125" style="11" customWidth="1"/>
    <col min="3" max="3" width="44.5703125" style="11" customWidth="1"/>
    <col min="4" max="4" width="7.42578125" style="11" customWidth="1"/>
    <col min="5" max="5" width="20.42578125" style="11" customWidth="1"/>
    <col min="6" max="6" width="17.140625" style="11" customWidth="1"/>
    <col min="7" max="7" width="17.7109375" style="11" customWidth="1"/>
    <col min="8" max="8" width="16.28515625" style="11" customWidth="1"/>
    <col min="9" max="9" width="14.28515625" style="11" bestFit="1" customWidth="1"/>
    <col min="10" max="10" width="11.28515625" style="11" customWidth="1"/>
    <col min="11" max="11" width="15.7109375" style="11" customWidth="1"/>
    <col min="12" max="12" width="12" style="11" customWidth="1"/>
    <col min="13" max="13" width="15.140625" style="11" customWidth="1"/>
    <col min="17" max="17" width="29.7109375" customWidth="1"/>
    <col min="18" max="19" width="86.42578125" customWidth="1"/>
  </cols>
  <sheetData>
    <row r="1" spans="1:5" ht="15" x14ac:dyDescent="0.2">
      <c r="A1" s="30" t="s">
        <v>76</v>
      </c>
      <c r="C1" s="44" t="s">
        <v>135</v>
      </c>
      <c r="E1" s="87" t="s">
        <v>193</v>
      </c>
    </row>
    <row r="2" spans="1:5" ht="13.5" x14ac:dyDescent="0.2">
      <c r="A2" s="145" t="s">
        <v>11</v>
      </c>
      <c r="C2" s="148" t="s">
        <v>197</v>
      </c>
      <c r="E2" s="88">
        <v>2024</v>
      </c>
    </row>
    <row r="3" spans="1:5" ht="13.5" x14ac:dyDescent="0.2">
      <c r="A3" s="145" t="s">
        <v>12</v>
      </c>
      <c r="C3" s="148" t="s">
        <v>198</v>
      </c>
    </row>
    <row r="4" spans="1:5" ht="13.5" x14ac:dyDescent="0.2">
      <c r="A4" s="145" t="s">
        <v>13</v>
      </c>
      <c r="C4" s="148" t="s">
        <v>199</v>
      </c>
    </row>
    <row r="5" spans="1:5" ht="13.5" x14ac:dyDescent="0.2">
      <c r="A5" s="145" t="s">
        <v>14</v>
      </c>
      <c r="C5" s="148" t="s">
        <v>136</v>
      </c>
    </row>
    <row r="6" spans="1:5" ht="13.5" x14ac:dyDescent="0.2">
      <c r="A6" s="145" t="s">
        <v>15</v>
      </c>
      <c r="C6" s="148" t="s">
        <v>99</v>
      </c>
      <c r="D6" s="45"/>
    </row>
    <row r="7" spans="1:5" ht="13.5" x14ac:dyDescent="0.2">
      <c r="A7" s="145" t="s">
        <v>16</v>
      </c>
      <c r="C7" s="148" t="s">
        <v>189</v>
      </c>
    </row>
    <row r="8" spans="1:5" ht="13.5" x14ac:dyDescent="0.2">
      <c r="A8" s="145" t="s">
        <v>222</v>
      </c>
      <c r="C8" s="148" t="s">
        <v>188</v>
      </c>
    </row>
    <row r="9" spans="1:5" ht="13.5" x14ac:dyDescent="0.2">
      <c r="A9" s="145" t="s">
        <v>17</v>
      </c>
      <c r="C9" s="148" t="s">
        <v>190</v>
      </c>
    </row>
    <row r="10" spans="1:5" ht="13.5" x14ac:dyDescent="0.2">
      <c r="A10" s="145" t="s">
        <v>18</v>
      </c>
      <c r="C10" s="148" t="s">
        <v>191</v>
      </c>
    </row>
    <row r="11" spans="1:5" ht="13.5" x14ac:dyDescent="0.2">
      <c r="A11" s="145" t="s">
        <v>19</v>
      </c>
      <c r="C11" s="148"/>
    </row>
    <row r="12" spans="1:5" ht="13.5" x14ac:dyDescent="0.2">
      <c r="A12" s="145" t="s">
        <v>20</v>
      </c>
      <c r="C12" s="148"/>
    </row>
    <row r="13" spans="1:5" x14ac:dyDescent="0.2">
      <c r="A13" s="145" t="s">
        <v>21</v>
      </c>
      <c r="C13" s="149"/>
    </row>
    <row r="14" spans="1:5" x14ac:dyDescent="0.2">
      <c r="A14" s="145" t="s">
        <v>22</v>
      </c>
      <c r="C14" s="150"/>
    </row>
    <row r="15" spans="1:5" x14ac:dyDescent="0.2">
      <c r="A15" s="146" t="s">
        <v>23</v>
      </c>
      <c r="C15" s="150"/>
    </row>
    <row r="16" spans="1:5" x14ac:dyDescent="0.2">
      <c r="A16" s="146" t="s">
        <v>24</v>
      </c>
      <c r="C16" s="150"/>
    </row>
    <row r="17" spans="1:3" x14ac:dyDescent="0.2">
      <c r="A17" s="147" t="s">
        <v>119</v>
      </c>
      <c r="C17" s="150"/>
    </row>
    <row r="18" spans="1:3" x14ac:dyDescent="0.2">
      <c r="A18" s="146"/>
      <c r="C18" s="150"/>
    </row>
    <row r="19" spans="1:3" x14ac:dyDescent="0.2">
      <c r="A19" s="31"/>
      <c r="C19"/>
    </row>
    <row r="20" spans="1:3" x14ac:dyDescent="0.2">
      <c r="C20"/>
    </row>
    <row r="21" spans="1:3" x14ac:dyDescent="0.2">
      <c r="C21"/>
    </row>
    <row r="22" spans="1:3" ht="15" x14ac:dyDescent="0.2">
      <c r="A22" s="30" t="s">
        <v>128</v>
      </c>
      <c r="C22"/>
    </row>
    <row r="23" spans="1:3" ht="13.5" x14ac:dyDescent="0.2">
      <c r="A23" s="144" t="s">
        <v>187</v>
      </c>
      <c r="C23"/>
    </row>
    <row r="24" spans="1:3" ht="13.5" x14ac:dyDescent="0.2">
      <c r="A24" s="144" t="s">
        <v>207</v>
      </c>
      <c r="C24"/>
    </row>
    <row r="25" spans="1:3" ht="13.5" x14ac:dyDescent="0.2">
      <c r="A25" s="144" t="s">
        <v>224</v>
      </c>
      <c r="C25"/>
    </row>
    <row r="26" spans="1:3" ht="13.5" x14ac:dyDescent="0.2">
      <c r="A26" s="144" t="s">
        <v>200</v>
      </c>
      <c r="C26"/>
    </row>
    <row r="27" spans="1:3" ht="13.5" x14ac:dyDescent="0.2">
      <c r="A27" s="144" t="s">
        <v>201</v>
      </c>
    </row>
    <row r="28" spans="1:3" ht="13.5" x14ac:dyDescent="0.2">
      <c r="A28" s="144" t="s">
        <v>202</v>
      </c>
    </row>
    <row r="29" spans="1:3" ht="13.5" x14ac:dyDescent="0.2">
      <c r="A29" s="144" t="s">
        <v>209</v>
      </c>
    </row>
    <row r="30" spans="1:3" ht="13.5" x14ac:dyDescent="0.2">
      <c r="A30" s="144" t="s">
        <v>208</v>
      </c>
    </row>
    <row r="31" spans="1:3" ht="13.5" x14ac:dyDescent="0.2">
      <c r="A31" s="144" t="s">
        <v>210</v>
      </c>
    </row>
    <row r="32" spans="1:3" ht="13.5" x14ac:dyDescent="0.2">
      <c r="A32" s="144" t="s">
        <v>213</v>
      </c>
    </row>
    <row r="33" spans="1:1" ht="13.5" x14ac:dyDescent="0.2">
      <c r="A33" s="144" t="s">
        <v>217</v>
      </c>
    </row>
    <row r="34" spans="1:1" ht="13.5" x14ac:dyDescent="0.2">
      <c r="A34" s="144"/>
    </row>
  </sheetData>
  <sheetProtection password="E21B" sheet="1" formatCells="0" formatColumns="0" formatRows="0" insertRows="0" insertHyperlinks="0" sort="0" autoFilter="0" pivotTables="0"/>
  <pageMargins left="0.7" right="0.7" top="0.75" bottom="0.75" header="0.3" footer="0.3"/>
  <pageSetup paperSize="9" orientation="portrait"/>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8">
    <tabColor theme="5" tint="0.39997558519241921"/>
    <pageSetUpPr fitToPage="1"/>
  </sheetPr>
  <dimension ref="A1:L25"/>
  <sheetViews>
    <sheetView showGridLines="0" topLeftCell="A2" zoomScale="90" zoomScaleNormal="90" zoomScaleSheetLayoutView="100" workbookViewId="0">
      <selection activeCell="F11" sqref="F11"/>
    </sheetView>
  </sheetViews>
  <sheetFormatPr baseColWidth="10" defaultColWidth="0" defaultRowHeight="12.75" zeroHeight="1" x14ac:dyDescent="0.2"/>
  <cols>
    <col min="1" max="1" width="6.42578125" style="1" customWidth="1"/>
    <col min="2" max="2" width="24" style="1" customWidth="1"/>
    <col min="3" max="3" width="64.85546875" style="1" customWidth="1"/>
    <col min="4" max="4" width="20.7109375" style="1" customWidth="1"/>
    <col min="5" max="5" width="23.42578125" style="1" bestFit="1" customWidth="1"/>
    <col min="6" max="6" width="26.28515625" style="1" customWidth="1"/>
    <col min="7" max="7" width="18.140625" style="1" customWidth="1"/>
    <col min="8" max="8" width="3.42578125" style="1" customWidth="1"/>
    <col min="9" max="10" width="11.42578125" style="1" customWidth="1"/>
    <col min="11" max="11" width="1.85546875" style="1" customWidth="1"/>
    <col min="12" max="12" width="3.140625" style="1" customWidth="1"/>
    <col min="13" max="13" width="11.42578125" style="1" customWidth="1"/>
    <col min="14" max="16384" width="0" style="1" hidden="1"/>
  </cols>
  <sheetData>
    <row r="1" spans="1:12" ht="21.75" customHeight="1" x14ac:dyDescent="0.25">
      <c r="A1" s="138"/>
      <c r="B1" s="138"/>
      <c r="C1" s="138"/>
      <c r="D1" s="138"/>
      <c r="E1" s="138"/>
      <c r="F1" s="138"/>
      <c r="G1" s="138"/>
      <c r="H1" s="138"/>
      <c r="I1" s="138"/>
      <c r="J1" s="138"/>
      <c r="K1" s="138"/>
      <c r="L1" s="138"/>
    </row>
    <row r="2" spans="1:12" ht="21.75" customHeight="1" x14ac:dyDescent="0.25">
      <c r="A2" s="138"/>
      <c r="B2" s="224" t="s">
        <v>127</v>
      </c>
      <c r="C2" s="224"/>
      <c r="D2" s="224"/>
      <c r="E2" s="224"/>
      <c r="F2" s="224"/>
      <c r="G2" s="224"/>
      <c r="H2" s="224"/>
      <c r="I2" s="224"/>
      <c r="J2" s="224"/>
      <c r="K2" s="224"/>
      <c r="L2" s="224"/>
    </row>
    <row r="3" spans="1:12" ht="21.75" customHeight="1" x14ac:dyDescent="0.25">
      <c r="A3" s="138"/>
      <c r="B3" s="138"/>
      <c r="C3" s="138"/>
      <c r="D3" s="138"/>
      <c r="E3" s="138"/>
      <c r="F3" s="138"/>
      <c r="G3" s="138"/>
      <c r="H3" s="138"/>
      <c r="I3" s="138"/>
      <c r="J3" s="138"/>
      <c r="K3" s="138"/>
      <c r="L3" s="138"/>
    </row>
    <row r="4" spans="1:12" ht="12.75" customHeight="1" x14ac:dyDescent="0.35">
      <c r="B4" s="4"/>
      <c r="C4" s="4"/>
      <c r="D4" s="4"/>
      <c r="E4" s="4"/>
      <c r="F4" s="4"/>
      <c r="G4" s="4"/>
      <c r="H4" s="4"/>
      <c r="I4" s="4"/>
      <c r="J4" s="4"/>
      <c r="K4" s="4"/>
      <c r="L4" s="4"/>
    </row>
    <row r="5" spans="1:12" ht="22.5" customHeight="1" x14ac:dyDescent="0.35">
      <c r="B5" s="4"/>
      <c r="C5" s="139" t="s">
        <v>123</v>
      </c>
      <c r="D5" s="156"/>
      <c r="E5" s="140"/>
      <c r="F5" s="217" t="s">
        <v>222</v>
      </c>
      <c r="G5" s="218"/>
      <c r="H5" s="218"/>
      <c r="I5" s="218"/>
      <c r="J5" s="219"/>
      <c r="K5" s="4"/>
      <c r="L5" s="4"/>
    </row>
    <row r="6" spans="1:12" ht="7.5" customHeight="1" x14ac:dyDescent="0.35">
      <c r="B6" s="4"/>
      <c r="C6" s="4"/>
      <c r="D6" s="4"/>
      <c r="E6" s="4"/>
      <c r="F6" s="4"/>
      <c r="G6" s="4"/>
      <c r="H6" s="4"/>
      <c r="I6" s="4"/>
      <c r="J6" s="4"/>
      <c r="K6" s="4"/>
      <c r="L6" s="4"/>
    </row>
    <row r="7" spans="1:12" ht="34.5" customHeight="1" x14ac:dyDescent="0.35">
      <c r="B7" s="4"/>
      <c r="C7" s="139" t="s">
        <v>120</v>
      </c>
      <c r="D7" s="156"/>
      <c r="E7" s="140"/>
      <c r="F7" s="217" t="s">
        <v>200</v>
      </c>
      <c r="G7" s="218"/>
      <c r="H7" s="218"/>
      <c r="I7" s="218"/>
      <c r="J7" s="219"/>
      <c r="L7" s="4"/>
    </row>
    <row r="8" spans="1:12" ht="12" customHeight="1" x14ac:dyDescent="0.35">
      <c r="B8" s="2"/>
    </row>
    <row r="9" spans="1:12" s="25" customFormat="1" ht="51" customHeight="1" x14ac:dyDescent="0.2">
      <c r="B9" s="27" t="s">
        <v>130</v>
      </c>
      <c r="C9" s="28" t="s">
        <v>122</v>
      </c>
      <c r="D9" s="28" t="s">
        <v>218</v>
      </c>
      <c r="E9" s="28" t="s">
        <v>121</v>
      </c>
      <c r="F9" s="28" t="s">
        <v>132</v>
      </c>
      <c r="G9" s="29" t="s">
        <v>129</v>
      </c>
      <c r="H9" s="26"/>
      <c r="I9" s="220" t="s">
        <v>126</v>
      </c>
      <c r="J9" s="221"/>
      <c r="K9" s="26"/>
      <c r="L9" s="26"/>
    </row>
    <row r="10" spans="1:12" ht="15.75" customHeight="1" x14ac:dyDescent="0.25">
      <c r="B10" s="161" t="s">
        <v>228</v>
      </c>
      <c r="C10" s="162" t="s">
        <v>229</v>
      </c>
      <c r="D10" s="157">
        <f>IFERROR(F10/E10,"Faltan datos")</f>
        <v>972000</v>
      </c>
      <c r="E10" s="163">
        <v>66</v>
      </c>
      <c r="F10" s="164">
        <v>64152000</v>
      </c>
      <c r="G10" s="165">
        <v>7</v>
      </c>
      <c r="H10" s="24"/>
      <c r="I10" s="222"/>
      <c r="J10" s="223"/>
      <c r="K10" s="24"/>
      <c r="L10" s="24"/>
    </row>
    <row r="11" spans="1:12" ht="15.75" customHeight="1" x14ac:dyDescent="0.25">
      <c r="B11" s="47"/>
      <c r="C11" s="47"/>
      <c r="D11" s="47"/>
      <c r="E11" s="47"/>
      <c r="F11" s="48"/>
      <c r="G11" s="49"/>
      <c r="H11" s="22"/>
      <c r="I11" s="50"/>
      <c r="J11" s="50"/>
      <c r="K11" s="22"/>
      <c r="L11" s="22"/>
    </row>
    <row r="12" spans="1:12" ht="15.75" customHeight="1" x14ac:dyDescent="0.25">
      <c r="B12" s="47"/>
      <c r="C12" s="47"/>
      <c r="D12" s="47"/>
      <c r="E12" s="47"/>
      <c r="F12" s="48"/>
      <c r="G12" s="49"/>
      <c r="H12" s="22"/>
      <c r="I12" s="50"/>
      <c r="J12" s="50"/>
      <c r="K12" s="22"/>
      <c r="L12" s="22"/>
    </row>
    <row r="13" spans="1:12" ht="15.75" customHeight="1" x14ac:dyDescent="0.25">
      <c r="B13" s="47"/>
      <c r="C13" s="47"/>
      <c r="D13" s="47"/>
      <c r="E13" s="47"/>
      <c r="F13" s="48"/>
      <c r="G13" s="49"/>
      <c r="H13" s="22"/>
      <c r="I13" s="50"/>
      <c r="J13" s="50"/>
      <c r="K13" s="22"/>
      <c r="L13" s="22"/>
    </row>
    <row r="14" spans="1:12" ht="15.75" hidden="1" x14ac:dyDescent="0.25">
      <c r="A14" s="23"/>
      <c r="B14" s="23"/>
      <c r="C14" s="23"/>
      <c r="D14" s="23"/>
      <c r="E14" s="23"/>
      <c r="F14" s="23"/>
      <c r="G14" s="23"/>
      <c r="H14" s="23"/>
      <c r="I14" s="23"/>
      <c r="J14" s="23"/>
      <c r="K14" s="23"/>
      <c r="L14" s="20"/>
    </row>
    <row r="15" spans="1:12" ht="15.75" customHeight="1" x14ac:dyDescent="0.25">
      <c r="A15" s="20"/>
      <c r="B15" s="20"/>
      <c r="C15" s="20"/>
      <c r="D15" s="20"/>
      <c r="E15" s="20"/>
      <c r="F15" s="20"/>
      <c r="G15" s="20"/>
      <c r="H15" s="20"/>
      <c r="I15" s="20"/>
      <c r="J15" s="20"/>
      <c r="K15" s="20"/>
      <c r="L15" s="20"/>
    </row>
    <row r="16" spans="1:12" ht="15.75" customHeight="1" x14ac:dyDescent="0.25">
      <c r="A16" s="24"/>
      <c r="B16" s="24"/>
      <c r="C16" s="24"/>
      <c r="D16" s="24"/>
      <c r="E16" s="24"/>
      <c r="F16" s="24"/>
      <c r="G16" s="24"/>
      <c r="H16" s="24"/>
      <c r="I16" s="24"/>
      <c r="J16" s="24"/>
      <c r="K16" s="24"/>
      <c r="L16" s="24"/>
    </row>
    <row r="17" spans="1:12" ht="46.5" customHeight="1" x14ac:dyDescent="0.25">
      <c r="A17" s="20"/>
      <c r="B17" s="51" t="s">
        <v>137</v>
      </c>
      <c r="C17" s="216" t="s">
        <v>226</v>
      </c>
      <c r="D17" s="216"/>
      <c r="E17" s="216"/>
      <c r="F17" s="216"/>
      <c r="G17" s="216"/>
      <c r="H17" s="20"/>
      <c r="I17" s="220" t="s">
        <v>167</v>
      </c>
      <c r="J17" s="221"/>
      <c r="K17" s="20"/>
      <c r="L17" s="20"/>
    </row>
    <row r="18" spans="1:12" ht="75.75" customHeight="1" x14ac:dyDescent="0.25">
      <c r="A18" s="21"/>
      <c r="B18" s="52" t="s">
        <v>138</v>
      </c>
      <c r="C18" s="216" t="s">
        <v>227</v>
      </c>
      <c r="D18" s="216"/>
      <c r="E18" s="216"/>
      <c r="F18" s="216"/>
      <c r="G18" s="216"/>
      <c r="H18" s="21"/>
      <c r="I18" s="225"/>
      <c r="J18" s="226"/>
      <c r="K18" s="21"/>
      <c r="L18" s="21"/>
    </row>
    <row r="19" spans="1:12" ht="15.75" customHeight="1" x14ac:dyDescent="0.2"/>
    <row r="20" spans="1:12" ht="15.75" customHeight="1" x14ac:dyDescent="0.2"/>
    <row r="21" spans="1:12" x14ac:dyDescent="0.2"/>
    <row r="22" spans="1:12" x14ac:dyDescent="0.2"/>
    <row r="23" spans="1:12" x14ac:dyDescent="0.2"/>
    <row r="24" spans="1:12" x14ac:dyDescent="0.2"/>
    <row r="25" spans="1:12" x14ac:dyDescent="0.2"/>
  </sheetData>
  <sheetProtection formatCells="0" formatColumns="0" formatRows="0" insertRows="0" insertHyperlinks="0" sort="0" autoFilter="0" pivotTables="0"/>
  <mergeCells count="7">
    <mergeCell ref="C18:G18"/>
    <mergeCell ref="F7:J7"/>
    <mergeCell ref="F5:J5"/>
    <mergeCell ref="I9:J10"/>
    <mergeCell ref="B2:L2"/>
    <mergeCell ref="C17:G17"/>
    <mergeCell ref="I17:J18"/>
  </mergeCells>
  <phoneticPr fontId="3" type="noConversion"/>
  <dataValidations count="2">
    <dataValidation type="list" allowBlank="1" showInputMessage="1" showErrorMessage="1" sqref="F7:J7" xr:uid="{00000000-0002-0000-0200-000000000000}">
      <formula1>INDIRECT("PROGRAMAS[PROGRAMAS]")</formula1>
    </dataValidation>
    <dataValidation type="list" allowBlank="1" showInputMessage="1" showErrorMessage="1" sqref="F5:J5" xr:uid="{00000000-0002-0000-0200-000001000000}">
      <formula1>INDIRECT("REGION[REGIONES]")</formula1>
    </dataValidation>
  </dataValidations>
  <pageMargins left="0.75" right="0.75" top="1" bottom="1" header="0" footer="0"/>
  <pageSetup paperSize="9" scale="42" orientation="portrait" verticalDpi="300" r:id="rId1"/>
  <headerFooter alignWithMargins="0">
    <oddFooter>&amp;CPage &amp;P</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
    <tabColor theme="2" tint="-0.249977111117893"/>
    <pageSetUpPr fitToPage="1"/>
  </sheetPr>
  <dimension ref="A1:H14"/>
  <sheetViews>
    <sheetView showGridLines="0" zoomScaleNormal="100" zoomScaleSheetLayoutView="100" workbookViewId="0">
      <selection activeCell="G14" sqref="G14"/>
    </sheetView>
  </sheetViews>
  <sheetFormatPr baseColWidth="10" defaultColWidth="0" defaultRowHeight="12.75" zeroHeight="1" x14ac:dyDescent="0.2"/>
  <cols>
    <col min="1" max="1" width="6.42578125" style="1" customWidth="1"/>
    <col min="2" max="6" width="11.42578125" style="1" customWidth="1"/>
    <col min="7" max="7" width="68.7109375" style="1" customWidth="1"/>
    <col min="8" max="8" width="12.42578125" style="1" customWidth="1"/>
    <col min="9" max="16384" width="0" style="1" hidden="1"/>
  </cols>
  <sheetData>
    <row r="1" spans="1:8" ht="21.75" customHeight="1" x14ac:dyDescent="0.25">
      <c r="A1" s="158"/>
      <c r="B1" s="158"/>
      <c r="C1" s="158"/>
      <c r="D1" s="158"/>
      <c r="E1" s="158"/>
      <c r="F1" s="158"/>
      <c r="G1" s="158"/>
      <c r="H1" s="158"/>
    </row>
    <row r="2" spans="1:8" ht="21.75" customHeight="1" x14ac:dyDescent="0.25">
      <c r="A2" s="158"/>
      <c r="B2" s="227" t="s">
        <v>223</v>
      </c>
      <c r="C2" s="227"/>
      <c r="D2" s="227"/>
      <c r="E2" s="227"/>
      <c r="F2" s="227"/>
      <c r="G2" s="227"/>
      <c r="H2" s="227"/>
    </row>
    <row r="3" spans="1:8" ht="21.75" customHeight="1" x14ac:dyDescent="0.25">
      <c r="A3" s="158"/>
      <c r="B3" s="158"/>
      <c r="C3" s="158"/>
      <c r="D3" s="158"/>
      <c r="E3" s="158"/>
      <c r="F3" s="158"/>
      <c r="G3" s="158"/>
      <c r="H3" s="158"/>
    </row>
    <row r="4" spans="1:8" ht="25.5" x14ac:dyDescent="0.35">
      <c r="B4" s="4"/>
      <c r="C4" s="4"/>
      <c r="D4" s="4"/>
      <c r="E4" s="4"/>
      <c r="F4" s="4"/>
      <c r="G4" s="4"/>
      <c r="H4" s="4"/>
    </row>
    <row r="5" spans="1:8" ht="40.5" customHeight="1" x14ac:dyDescent="0.35">
      <c r="B5" s="97" t="s">
        <v>124</v>
      </c>
      <c r="C5" s="98"/>
      <c r="D5" s="98"/>
      <c r="E5" s="98"/>
      <c r="F5" s="99"/>
      <c r="G5" s="159" t="str">
        <f>Parametros_reg!F7</f>
        <v>EMPRENDAMOS SEMILLA</v>
      </c>
      <c r="H5" s="32"/>
    </row>
    <row r="6" spans="1:8" ht="12.75" customHeight="1" x14ac:dyDescent="0.35">
      <c r="B6" s="2"/>
    </row>
    <row r="7" spans="1:8" ht="15.75" customHeight="1" x14ac:dyDescent="0.2">
      <c r="B7" s="229" t="s">
        <v>194</v>
      </c>
      <c r="C7" s="229"/>
      <c r="D7" s="229"/>
      <c r="E7" s="229"/>
      <c r="F7" s="229"/>
      <c r="G7" s="229"/>
    </row>
    <row r="8" spans="1:8" ht="15.75" customHeight="1" x14ac:dyDescent="0.25">
      <c r="B8" s="228" t="s">
        <v>195</v>
      </c>
      <c r="C8" s="228"/>
      <c r="D8" s="228"/>
      <c r="E8" s="228"/>
      <c r="F8" s="228"/>
      <c r="G8" s="228"/>
    </row>
    <row r="9" spans="1:8" ht="15.75" customHeight="1" x14ac:dyDescent="0.25">
      <c r="B9" s="160"/>
      <c r="C9" s="160"/>
      <c r="D9" s="160"/>
      <c r="E9" s="160"/>
      <c r="F9" s="160"/>
      <c r="G9" s="160"/>
    </row>
    <row r="10" spans="1:8" ht="15.75" customHeight="1" x14ac:dyDescent="0.2"/>
    <row r="11" spans="1:8" ht="15.75" customHeight="1" x14ac:dyDescent="0.2"/>
    <row r="12" spans="1:8" ht="15.75" customHeight="1" x14ac:dyDescent="0.2"/>
    <row r="13" spans="1:8" ht="15.75" customHeight="1" x14ac:dyDescent="0.2"/>
    <row r="14" spans="1:8" ht="15.75" x14ac:dyDescent="0.25">
      <c r="B14" s="3"/>
    </row>
  </sheetData>
  <sheetProtection formatCells="0" formatColumns="0" formatRows="0" insertRows="0" insertHyperlinks="0" sort="0" autoFilter="0" pivotTables="0"/>
  <mergeCells count="3">
    <mergeCell ref="B2:H2"/>
    <mergeCell ref="B8:G8"/>
    <mergeCell ref="B7:G7"/>
  </mergeCells>
  <phoneticPr fontId="3" type="noConversion"/>
  <pageMargins left="0.75" right="0.75" top="1" bottom="1" header="0" footer="0"/>
  <pageSetup paperSize="9" scale="60" orientation="portrait" verticalDpi="300" r:id="rId1"/>
  <headerFooter alignWithMargins="0">
    <oddFooter>&amp;CPage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pageSetUpPr fitToPage="1"/>
  </sheetPr>
  <dimension ref="A1:Y35"/>
  <sheetViews>
    <sheetView showGridLines="0" topLeftCell="A15" zoomScale="150" zoomScaleNormal="150" zoomScaleSheetLayoutView="90" workbookViewId="0">
      <selection activeCell="C12" sqref="C12:G12"/>
    </sheetView>
  </sheetViews>
  <sheetFormatPr baseColWidth="10" defaultColWidth="0" defaultRowHeight="36.75" customHeight="1" zeroHeight="1" x14ac:dyDescent="0.2"/>
  <cols>
    <col min="1" max="1" width="14.42578125" style="1" customWidth="1"/>
    <col min="2" max="2" width="21" style="1" customWidth="1"/>
    <col min="3" max="3" width="17.85546875" style="1" customWidth="1"/>
    <col min="4" max="4" width="20.28515625" style="1" customWidth="1"/>
    <col min="5" max="5" width="18.85546875" style="1" customWidth="1"/>
    <col min="6" max="6" width="14.28515625" style="1" customWidth="1"/>
    <col min="7" max="7" width="22.85546875" style="1" customWidth="1"/>
    <col min="8" max="8" width="3.42578125" style="1" customWidth="1"/>
    <col min="9" max="13" width="8.7109375" style="1" hidden="1" customWidth="1"/>
    <col min="14" max="18" width="0" style="1" hidden="1" customWidth="1"/>
    <col min="19" max="25" width="11.42578125" style="1" hidden="1" customWidth="1"/>
    <col min="26" max="16384" width="0" style="1" hidden="1"/>
  </cols>
  <sheetData>
    <row r="1" spans="1:7" ht="21" customHeight="1" x14ac:dyDescent="0.35">
      <c r="A1" s="12"/>
      <c r="B1" s="231" t="s">
        <v>196</v>
      </c>
      <c r="C1" s="231"/>
      <c r="D1" s="231"/>
      <c r="E1" s="231"/>
      <c r="F1" s="231"/>
      <c r="G1" s="232"/>
    </row>
    <row r="2" spans="1:7" ht="19.5" x14ac:dyDescent="0.3">
      <c r="A2" s="13"/>
      <c r="B2" s="233" t="str">
        <f>CONCATENATE("PROGRAMA"," ",Parametros_reg!F7," ","FOSIS"," ",Mantenedores!E2)</f>
        <v>PROGRAMA EMPRENDAMOS SEMILLA FOSIS 2024</v>
      </c>
      <c r="C2" s="233"/>
      <c r="D2" s="233"/>
      <c r="E2" s="233"/>
      <c r="F2" s="233"/>
      <c r="G2" s="234"/>
    </row>
    <row r="3" spans="1:7" ht="23.25" customHeight="1" x14ac:dyDescent="0.2">
      <c r="A3" s="95"/>
      <c r="B3" s="235" t="s">
        <v>133</v>
      </c>
      <c r="C3" s="235"/>
      <c r="D3" s="235"/>
      <c r="E3" s="235"/>
      <c r="F3" s="235"/>
      <c r="G3" s="236"/>
    </row>
    <row r="4" spans="1:7" ht="26.25" customHeight="1" x14ac:dyDescent="0.2">
      <c r="A4" s="237" t="s">
        <v>54</v>
      </c>
      <c r="B4" s="237"/>
      <c r="C4" s="237"/>
      <c r="D4" s="237"/>
      <c r="E4" s="237"/>
      <c r="F4" s="237"/>
      <c r="G4" s="237"/>
    </row>
    <row r="5" spans="1:7" ht="12.75" x14ac:dyDescent="0.2">
      <c r="A5" s="239" t="s">
        <v>85</v>
      </c>
      <c r="B5" s="239"/>
      <c r="C5" s="238">
        <v>531503</v>
      </c>
      <c r="D5" s="238"/>
      <c r="E5" s="238"/>
      <c r="F5" s="238"/>
      <c r="G5" s="238"/>
    </row>
    <row r="6" spans="1:7" ht="12.75" x14ac:dyDescent="0.2">
      <c r="A6" s="239" t="s">
        <v>86</v>
      </c>
      <c r="B6" s="239"/>
      <c r="C6" s="238" t="s">
        <v>230</v>
      </c>
      <c r="D6" s="238"/>
      <c r="E6" s="238"/>
      <c r="F6" s="238"/>
      <c r="G6" s="238"/>
    </row>
    <row r="7" spans="1:7" ht="12.75" x14ac:dyDescent="0.2">
      <c r="A7" s="240" t="s">
        <v>53</v>
      </c>
      <c r="B7" s="239"/>
      <c r="C7" s="238" t="s">
        <v>238</v>
      </c>
      <c r="D7" s="238"/>
      <c r="E7" s="238"/>
      <c r="F7" s="238"/>
      <c r="G7" s="238"/>
    </row>
    <row r="8" spans="1:7" ht="12.75" customHeight="1" x14ac:dyDescent="0.2">
      <c r="A8" s="230" t="s">
        <v>77</v>
      </c>
      <c r="B8" s="89" t="s">
        <v>78</v>
      </c>
      <c r="C8" s="241" t="s">
        <v>235</v>
      </c>
      <c r="D8" s="241"/>
      <c r="E8" s="241"/>
      <c r="F8" s="241"/>
      <c r="G8" s="241"/>
    </row>
    <row r="9" spans="1:7" ht="12.75" customHeight="1" x14ac:dyDescent="0.2">
      <c r="A9" s="230"/>
      <c r="B9" s="90" t="s">
        <v>25</v>
      </c>
      <c r="C9" s="241" t="s">
        <v>236</v>
      </c>
      <c r="D9" s="241"/>
      <c r="E9" s="241"/>
      <c r="F9" s="241"/>
      <c r="G9" s="241"/>
    </row>
    <row r="10" spans="1:7" ht="12.75" customHeight="1" x14ac:dyDescent="0.2">
      <c r="A10" s="230"/>
      <c r="B10" s="89" t="s">
        <v>79</v>
      </c>
      <c r="C10" s="241" t="s">
        <v>234</v>
      </c>
      <c r="D10" s="241"/>
      <c r="E10" s="241"/>
      <c r="F10" s="241"/>
      <c r="G10" s="241"/>
    </row>
    <row r="11" spans="1:7" ht="12.75" customHeight="1" x14ac:dyDescent="0.2">
      <c r="A11" s="230"/>
      <c r="B11" s="89" t="s">
        <v>9</v>
      </c>
      <c r="C11" s="241" t="s">
        <v>231</v>
      </c>
      <c r="D11" s="241"/>
      <c r="E11" s="241"/>
      <c r="F11" s="203" t="s">
        <v>8</v>
      </c>
      <c r="G11" s="204">
        <v>995698275</v>
      </c>
    </row>
    <row r="12" spans="1:7" ht="12.75" customHeight="1" x14ac:dyDescent="0.2">
      <c r="A12" s="230" t="s">
        <v>80</v>
      </c>
      <c r="B12" s="91" t="s">
        <v>81</v>
      </c>
      <c r="C12" s="248" t="s">
        <v>232</v>
      </c>
      <c r="D12" s="249"/>
      <c r="E12" s="249"/>
      <c r="F12" s="249"/>
      <c r="G12" s="250"/>
    </row>
    <row r="13" spans="1:7" ht="12.75" customHeight="1" x14ac:dyDescent="0.2">
      <c r="A13" s="230"/>
      <c r="B13" s="90" t="s">
        <v>26</v>
      </c>
      <c r="C13" s="248" t="s">
        <v>233</v>
      </c>
      <c r="D13" s="249"/>
      <c r="E13" s="249"/>
      <c r="F13" s="249"/>
      <c r="G13" s="250"/>
    </row>
    <row r="14" spans="1:7" ht="12.75" customHeight="1" x14ac:dyDescent="0.2">
      <c r="A14" s="230"/>
      <c r="B14" s="91" t="s">
        <v>79</v>
      </c>
      <c r="C14" s="248" t="s">
        <v>234</v>
      </c>
      <c r="D14" s="249"/>
      <c r="E14" s="249"/>
      <c r="F14" s="249"/>
      <c r="G14" s="250"/>
    </row>
    <row r="15" spans="1:7" ht="12.75" customHeight="1" x14ac:dyDescent="0.2">
      <c r="A15" s="230"/>
      <c r="B15" s="91" t="s">
        <v>9</v>
      </c>
      <c r="C15" s="248" t="s">
        <v>231</v>
      </c>
      <c r="D15" s="249"/>
      <c r="E15" s="250"/>
      <c r="F15" s="203" t="s">
        <v>8</v>
      </c>
      <c r="G15" s="204">
        <v>995698275</v>
      </c>
    </row>
    <row r="16" spans="1:7" ht="12.75" customHeight="1" x14ac:dyDescent="0.2">
      <c r="A16" s="230" t="s">
        <v>82</v>
      </c>
      <c r="B16" s="91" t="s">
        <v>81</v>
      </c>
      <c r="C16" s="248" t="s">
        <v>232</v>
      </c>
      <c r="D16" s="249"/>
      <c r="E16" s="249"/>
      <c r="F16" s="249"/>
      <c r="G16" s="250"/>
    </row>
    <row r="17" spans="1:8" ht="12.75" customHeight="1" x14ac:dyDescent="0.2">
      <c r="A17" s="230"/>
      <c r="B17" s="91" t="s">
        <v>7</v>
      </c>
      <c r="C17" s="247" t="s">
        <v>237</v>
      </c>
      <c r="D17" s="245"/>
      <c r="E17" s="245"/>
      <c r="F17" s="245"/>
      <c r="G17" s="246"/>
    </row>
    <row r="18" spans="1:8" ht="12.75" customHeight="1" x14ac:dyDescent="0.2">
      <c r="A18" s="230"/>
      <c r="B18" s="91" t="s">
        <v>83</v>
      </c>
      <c r="C18" s="247">
        <v>995698275</v>
      </c>
      <c r="D18" s="245"/>
      <c r="E18" s="245"/>
      <c r="F18" s="245"/>
      <c r="G18" s="246"/>
    </row>
    <row r="19" spans="1:8" ht="12.75" customHeight="1" x14ac:dyDescent="0.2">
      <c r="A19" s="230"/>
      <c r="B19" s="91" t="s">
        <v>9</v>
      </c>
      <c r="C19" s="244" t="s">
        <v>231</v>
      </c>
      <c r="D19" s="245"/>
      <c r="E19" s="245"/>
      <c r="F19" s="245"/>
      <c r="G19" s="246"/>
    </row>
    <row r="20" spans="1:8" s="8" customFormat="1" ht="14.25" customHeight="1" x14ac:dyDescent="0.2">
      <c r="A20" s="265" t="s">
        <v>48</v>
      </c>
      <c r="B20" s="91" t="s">
        <v>0</v>
      </c>
      <c r="C20" s="243" t="str">
        <f>Parametros_reg!F5</f>
        <v>MAULE</v>
      </c>
      <c r="D20" s="243"/>
      <c r="E20" s="243"/>
      <c r="F20" s="243"/>
      <c r="G20" s="243"/>
      <c r="H20" s="93"/>
    </row>
    <row r="21" spans="1:8" s="8" customFormat="1" ht="15" x14ac:dyDescent="0.2">
      <c r="A21" s="265"/>
      <c r="B21" s="89" t="s">
        <v>75</v>
      </c>
      <c r="C21" s="242" t="s">
        <v>228</v>
      </c>
      <c r="D21" s="242"/>
      <c r="E21" s="242"/>
      <c r="F21" s="242"/>
      <c r="G21" s="242"/>
      <c r="H21" s="94"/>
    </row>
    <row r="22" spans="1:8" s="8" customFormat="1" ht="15" x14ac:dyDescent="0.2">
      <c r="A22" s="265"/>
      <c r="B22" s="89" t="s">
        <v>10</v>
      </c>
      <c r="C22" s="251" t="str">
        <f>IFERROR(VLOOKUP(C21,Parametros_reg!B9:C26,2,FALSE),"")</f>
        <v xml:space="preserve">PELLUHUE  - CHANCO - CAUQUENES - CONSTITUCION- EMPEDRADO </v>
      </c>
      <c r="D22" s="251"/>
      <c r="E22" s="251"/>
      <c r="F22" s="251"/>
      <c r="G22" s="251"/>
      <c r="H22" s="94"/>
    </row>
    <row r="23" spans="1:8" s="8" customFormat="1" ht="30" customHeight="1" x14ac:dyDescent="0.2">
      <c r="A23" s="265"/>
      <c r="B23" s="89" t="s">
        <v>125</v>
      </c>
      <c r="C23" s="257">
        <f>IF(C21="", 0, IFERROR(VLOOKUP(C21,Parametros_reg!B9:F18,5,FALSE),""))</f>
        <v>64152000</v>
      </c>
      <c r="D23" s="257"/>
      <c r="E23" s="257"/>
      <c r="F23" s="257"/>
      <c r="G23" s="257"/>
      <c r="H23" s="94"/>
    </row>
    <row r="24" spans="1:8" s="8" customFormat="1" ht="30" customHeight="1" x14ac:dyDescent="0.2">
      <c r="A24" s="265"/>
      <c r="B24" s="89" t="s">
        <v>219</v>
      </c>
      <c r="C24" s="254">
        <f>IF(C21="", 0, IFERROR(VLOOKUP(C21,Parametros_reg!B9:F18,3,FALSE),""))</f>
        <v>972000</v>
      </c>
      <c r="D24" s="254"/>
      <c r="E24" s="254"/>
      <c r="F24" s="254"/>
      <c r="G24" s="254"/>
      <c r="H24" s="94"/>
    </row>
    <row r="25" spans="1:8" s="8" customFormat="1" ht="11.25" customHeight="1" x14ac:dyDescent="0.2">
      <c r="A25" s="265"/>
      <c r="B25" s="89"/>
      <c r="C25" s="258" t="str">
        <f>IF('6. Presupuesto'!A6=""," ",IF(C23&lt;&gt;'6. Presupuesto'!A6,"Estructura Presupuestaria no se ajusta al Monto total del Territorio","El monto a financiar es igual al Monto total solicitado a FOSIS"))</f>
        <v>El monto a financiar es igual al Monto total solicitado a FOSIS</v>
      </c>
      <c r="D25" s="258"/>
      <c r="E25" s="258"/>
      <c r="F25" s="258"/>
      <c r="G25" s="258"/>
      <c r="H25" s="94"/>
    </row>
    <row r="26" spans="1:8" ht="21" customHeight="1" x14ac:dyDescent="0.2">
      <c r="A26" s="259" t="s">
        <v>84</v>
      </c>
      <c r="B26" s="260"/>
      <c r="C26" s="261"/>
      <c r="D26" s="261"/>
      <c r="E26" s="261"/>
      <c r="F26" s="261"/>
      <c r="G26" s="262"/>
    </row>
    <row r="27" spans="1:8" s="86" customFormat="1" ht="33" customHeight="1" x14ac:dyDescent="0.2">
      <c r="A27" s="256" t="s">
        <v>114</v>
      </c>
      <c r="B27" s="256"/>
      <c r="C27" s="251">
        <f>IFERROR(VLOOKUP(C21,Parametros_reg!B9:E18,4,FALSE),"")</f>
        <v>66</v>
      </c>
      <c r="D27" s="251"/>
      <c r="E27" s="263" t="s">
        <v>116</v>
      </c>
      <c r="F27" s="264"/>
      <c r="G27" s="96">
        <f>IFERROR(VLOOKUP(C21,Parametros_reg!B9:G18,6,FALSE),"")</f>
        <v>7</v>
      </c>
    </row>
    <row r="28" spans="1:8" ht="24.75" customHeight="1" x14ac:dyDescent="0.2">
      <c r="A28" s="259" t="s">
        <v>183</v>
      </c>
      <c r="B28" s="260"/>
      <c r="C28" s="261"/>
      <c r="D28" s="261"/>
      <c r="E28" s="261"/>
      <c r="F28" s="261"/>
      <c r="G28" s="262"/>
    </row>
    <row r="29" spans="1:8" ht="15" x14ac:dyDescent="0.2">
      <c r="A29" s="256" t="s">
        <v>41</v>
      </c>
      <c r="B29" s="256"/>
      <c r="C29" s="252">
        <f>SUM(C30:G32)</f>
        <v>64152000</v>
      </c>
      <c r="D29" s="253"/>
      <c r="E29" s="253"/>
      <c r="F29" s="253"/>
      <c r="G29" s="253"/>
    </row>
    <row r="30" spans="1:8" ht="15" customHeight="1" x14ac:dyDescent="0.2">
      <c r="A30" s="256" t="s">
        <v>29</v>
      </c>
      <c r="B30" s="256"/>
      <c r="C30" s="268">
        <f>'6. Presupuesto'!D6</f>
        <v>51321600</v>
      </c>
      <c r="D30" s="269"/>
      <c r="E30" s="269"/>
      <c r="F30" s="269"/>
      <c r="G30" s="269"/>
    </row>
    <row r="31" spans="1:8" ht="15" customHeight="1" x14ac:dyDescent="0.2">
      <c r="A31" s="256" t="s">
        <v>30</v>
      </c>
      <c r="B31" s="256"/>
      <c r="C31" s="252">
        <f>'6. Presupuesto'!E6</f>
        <v>7698240</v>
      </c>
      <c r="D31" s="253"/>
      <c r="E31" s="253"/>
      <c r="F31" s="253"/>
      <c r="G31" s="253"/>
    </row>
    <row r="32" spans="1:8" ht="15" customHeight="1" x14ac:dyDescent="0.2">
      <c r="A32" s="256" t="s">
        <v>31</v>
      </c>
      <c r="B32" s="256"/>
      <c r="C32" s="252">
        <f>'6. Presupuesto'!F6</f>
        <v>5132160</v>
      </c>
      <c r="D32" s="253"/>
      <c r="E32" s="253"/>
      <c r="F32" s="253"/>
      <c r="G32" s="253"/>
    </row>
    <row r="33" spans="1:8" ht="15" customHeight="1" x14ac:dyDescent="0.2">
      <c r="A33" s="256" t="s">
        <v>182</v>
      </c>
      <c r="B33" s="256"/>
      <c r="C33" s="266" t="str">
        <f>IF(OR(G27="",G27=0),"Falta ingresar Territorio",IF(C29=0,"Falta ingresar montos.","Todos los montos ingresados"))</f>
        <v>Todos los montos ingresados</v>
      </c>
      <c r="D33" s="267"/>
      <c r="E33" s="267"/>
      <c r="F33" s="267"/>
      <c r="G33" s="267"/>
    </row>
    <row r="34" spans="1:8" ht="42" customHeight="1" x14ac:dyDescent="0.2">
      <c r="A34" s="255" t="s">
        <v>134</v>
      </c>
      <c r="B34" s="255"/>
      <c r="C34" s="255"/>
      <c r="D34" s="255"/>
      <c r="E34" s="255"/>
      <c r="F34" s="255"/>
      <c r="G34" s="255"/>
      <c r="H34" s="92"/>
    </row>
    <row r="35" spans="1:8" ht="9" customHeight="1" x14ac:dyDescent="0.2"/>
  </sheetData>
  <sheetProtection password="E21B" sheet="1" formatCells="0" formatColumns="0" formatRows="0" insertRows="0" insertHyperlinks="0" selectLockedCells="1" sort="0" autoFilter="0" pivotTables="0"/>
  <protectedRanges>
    <protectedRange sqref="C21 C5:G19" name="Rango1_1"/>
  </protectedRanges>
  <dataConsolidate/>
  <mergeCells count="48">
    <mergeCell ref="A34:G34"/>
    <mergeCell ref="A31:B31"/>
    <mergeCell ref="C23:G23"/>
    <mergeCell ref="C25:G25"/>
    <mergeCell ref="C29:G29"/>
    <mergeCell ref="A28:G28"/>
    <mergeCell ref="A26:G26"/>
    <mergeCell ref="E27:F27"/>
    <mergeCell ref="A33:B33"/>
    <mergeCell ref="A32:B32"/>
    <mergeCell ref="A20:A25"/>
    <mergeCell ref="C33:G33"/>
    <mergeCell ref="A29:B29"/>
    <mergeCell ref="A30:B30"/>
    <mergeCell ref="C30:G30"/>
    <mergeCell ref="A27:B27"/>
    <mergeCell ref="C27:D27"/>
    <mergeCell ref="C32:G32"/>
    <mergeCell ref="C31:G31"/>
    <mergeCell ref="C22:G22"/>
    <mergeCell ref="C24:G24"/>
    <mergeCell ref="C21:G21"/>
    <mergeCell ref="C20:G20"/>
    <mergeCell ref="A16:A19"/>
    <mergeCell ref="C19:G19"/>
    <mergeCell ref="A12:A15"/>
    <mergeCell ref="C17:G17"/>
    <mergeCell ref="C12:G12"/>
    <mergeCell ref="C18:G18"/>
    <mergeCell ref="C16:G16"/>
    <mergeCell ref="C14:G14"/>
    <mergeCell ref="C15:E15"/>
    <mergeCell ref="C13:G13"/>
    <mergeCell ref="A8:A11"/>
    <mergeCell ref="B1:G1"/>
    <mergeCell ref="B2:G2"/>
    <mergeCell ref="B3:G3"/>
    <mergeCell ref="A4:G4"/>
    <mergeCell ref="C5:G5"/>
    <mergeCell ref="A5:B5"/>
    <mergeCell ref="A6:B6"/>
    <mergeCell ref="C6:G6"/>
    <mergeCell ref="C7:G7"/>
    <mergeCell ref="A7:B7"/>
    <mergeCell ref="C8:G8"/>
    <mergeCell ref="C9:G9"/>
    <mergeCell ref="C10:G10"/>
    <mergeCell ref="C11:E11"/>
  </mergeCells>
  <phoneticPr fontId="0" type="noConversion"/>
  <dataValidations xWindow="782" yWindow="583" count="3">
    <dataValidation type="list" allowBlank="1" showInputMessage="1" showErrorMessage="1" sqref="H20" xr:uid="{00000000-0002-0000-0400-000000000000}">
      <formula1>REG</formula1>
    </dataValidation>
    <dataValidation type="list" allowBlank="1" showInputMessage="1" showErrorMessage="1" sqref="C21:G21" xr:uid="{00000000-0002-0000-0400-000001000000}">
      <formula1>INDIRECT("TERRITORIO[Territorio]")</formula1>
    </dataValidation>
    <dataValidation type="textLength" operator="lessThanOrEqual" allowBlank="1" showInputMessage="1" showErrorMessage="1" errorTitle="Nota" error="Sobrepasa la cantidad de caracteres permitidos. (Máx 100)" sqref="C22:H25" xr:uid="{00000000-0002-0000-0400-000002000000}">
      <formula1>5000</formula1>
    </dataValidation>
  </dataValidations>
  <hyperlinks>
    <hyperlink ref="C19" r:id="rId1" xr:uid="{00000000-0004-0000-0400-000000000000}"/>
  </hyperlinks>
  <pageMargins left="0.70866141732283505" right="0.70866141732283505" top="0.74803149606299202" bottom="0.74803149606299202" header="0.31496062992126" footer="0.31496062992126"/>
  <pageSetup paperSize="9" scale="68" orientation="portrait" r:id="rId2"/>
  <colBreaks count="1" manualBreakCount="1">
    <brk id="7" max="1048575" man="1"/>
  </col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1:X32"/>
  <sheetViews>
    <sheetView showGridLines="0" topLeftCell="B20" zoomScaleNormal="100" zoomScaleSheetLayoutView="90" workbookViewId="0">
      <selection activeCell="G26" sqref="G26"/>
    </sheetView>
  </sheetViews>
  <sheetFormatPr baseColWidth="10" defaultColWidth="0" defaultRowHeight="36.75" customHeight="1" zeroHeight="1" x14ac:dyDescent="0.2"/>
  <cols>
    <col min="1" max="1" width="5.7109375" style="1" hidden="1" customWidth="1"/>
    <col min="2" max="2" width="43.85546875" style="1" customWidth="1"/>
    <col min="3" max="3" width="43" style="1" customWidth="1"/>
    <col min="4" max="4" width="15.42578125" style="1" customWidth="1"/>
    <col min="5" max="5" width="14.85546875" style="1" customWidth="1"/>
    <col min="6" max="6" width="13.140625" style="1" customWidth="1"/>
    <col min="7" max="8" width="23.140625" style="1" customWidth="1"/>
    <col min="9" max="9" width="3.85546875" style="1" customWidth="1"/>
    <col min="10" max="15" width="8.7109375" style="1" hidden="1" customWidth="1"/>
    <col min="16" max="16384" width="11.42578125" style="1" hidden="1"/>
  </cols>
  <sheetData>
    <row r="1" spans="1:24" ht="23.25" customHeight="1" x14ac:dyDescent="0.2">
      <c r="A1" s="273" t="s">
        <v>196</v>
      </c>
      <c r="B1" s="274"/>
      <c r="C1" s="274"/>
      <c r="D1" s="274"/>
      <c r="E1" s="274"/>
      <c r="F1" s="274"/>
      <c r="G1" s="274"/>
      <c r="H1" s="275"/>
      <c r="X1" s="1" t="s">
        <v>5</v>
      </c>
    </row>
    <row r="2" spans="1:24" ht="18.75" x14ac:dyDescent="0.3">
      <c r="A2" s="276" t="str">
        <f>CONCATENATE("PROGRAMA"," ",Parametros_reg!F7," ","FOSIS"," ",Mantenedores!E2)</f>
        <v>PROGRAMA EMPRENDAMOS SEMILLA FOSIS 2024</v>
      </c>
      <c r="B2" s="277"/>
      <c r="C2" s="277"/>
      <c r="D2" s="277"/>
      <c r="E2" s="277"/>
      <c r="F2" s="277"/>
      <c r="G2" s="277"/>
      <c r="H2" s="278"/>
      <c r="X2" s="1">
        <v>1</v>
      </c>
    </row>
    <row r="3" spans="1:24" ht="25.5" customHeight="1" x14ac:dyDescent="0.2">
      <c r="A3" s="130" t="s">
        <v>55</v>
      </c>
      <c r="B3" s="166" t="s">
        <v>55</v>
      </c>
      <c r="C3" s="166"/>
      <c r="D3" s="166"/>
      <c r="E3" s="166"/>
      <c r="F3" s="166"/>
      <c r="G3" s="166"/>
      <c r="H3" s="167"/>
      <c r="X3" s="1">
        <v>2</v>
      </c>
    </row>
    <row r="4" spans="1:24" ht="42.75" customHeight="1" x14ac:dyDescent="0.2">
      <c r="A4" s="279" t="s">
        <v>171</v>
      </c>
      <c r="B4" s="279"/>
      <c r="C4" s="279"/>
      <c r="D4" s="279"/>
      <c r="E4" s="279"/>
      <c r="F4" s="279"/>
      <c r="G4" s="279"/>
      <c r="H4" s="280"/>
      <c r="X4" s="1">
        <v>4</v>
      </c>
    </row>
    <row r="5" spans="1:24" ht="45" customHeight="1" x14ac:dyDescent="0.2">
      <c r="A5" s="104"/>
      <c r="B5" s="281" t="str">
        <f>Parametros_reg!C17</f>
        <v xml:space="preserve"> El programa tiene como objetivo contribuir a mejorar la empleabilidad, facilitar el acceso al mercado laboral y la generación de ingresos autónomos de las personas que participan del programa.</v>
      </c>
      <c r="C5" s="281"/>
      <c r="D5" s="281"/>
      <c r="E5" s="281"/>
      <c r="F5" s="281"/>
      <c r="G5" s="281"/>
      <c r="H5" s="281"/>
      <c r="X5" s="1">
        <v>6</v>
      </c>
    </row>
    <row r="6" spans="1:24" ht="90" customHeight="1" x14ac:dyDescent="0.2">
      <c r="A6" s="46"/>
      <c r="B6" s="281" t="str">
        <f>Parametros_reg!C18</f>
        <v>A través de este programa se busca que personas, mayores de 18 años, en situación de pobreza y/o vulnerabilidad, pertenecientes al Acompañamiento Socio Laboral del Subsistema Seguridades y Oportunidades, que se encuentren, desocupados, inactivos o desarrollando empleos precarios, de manera formal o informal, se les financie el acceso a bienes y/o servicios, que faciliten la inserción laboral, no provisionados a través de programas del FOSIS de los que puedan participar y que no estén disponibles de manera oportuna en la oferta pública.</v>
      </c>
      <c r="C6" s="281"/>
      <c r="D6" s="281"/>
      <c r="E6" s="281"/>
      <c r="F6" s="281"/>
      <c r="G6" s="281"/>
      <c r="H6" s="281"/>
    </row>
    <row r="7" spans="1:24" ht="31.5" customHeight="1" x14ac:dyDescent="0.2">
      <c r="A7" s="43"/>
      <c r="B7" s="282" t="s">
        <v>192</v>
      </c>
      <c r="C7" s="282"/>
      <c r="D7" s="282"/>
      <c r="E7" s="282"/>
      <c r="F7" s="282"/>
      <c r="G7" s="282"/>
      <c r="H7" s="283"/>
    </row>
    <row r="8" spans="1:24" ht="56.25" customHeight="1" x14ac:dyDescent="0.2">
      <c r="A8" s="279" t="s">
        <v>172</v>
      </c>
      <c r="B8" s="279"/>
      <c r="C8" s="279"/>
      <c r="D8" s="279"/>
      <c r="E8" s="279"/>
      <c r="F8" s="279"/>
      <c r="G8" s="279"/>
      <c r="H8" s="280"/>
      <c r="X8" s="1">
        <v>7</v>
      </c>
    </row>
    <row r="9" spans="1:24" ht="51" customHeight="1" x14ac:dyDescent="0.2">
      <c r="A9" s="100"/>
      <c r="B9" s="168" t="s">
        <v>203</v>
      </c>
      <c r="C9" s="168" t="s">
        <v>32</v>
      </c>
      <c r="D9" s="284" t="s">
        <v>49</v>
      </c>
      <c r="E9" s="284"/>
      <c r="F9" s="284"/>
      <c r="G9" s="169" t="s">
        <v>173</v>
      </c>
      <c r="H9" s="169" t="s">
        <v>174</v>
      </c>
      <c r="X9" s="1">
        <v>8</v>
      </c>
    </row>
    <row r="10" spans="1:24" ht="36.75" customHeight="1" x14ac:dyDescent="0.2">
      <c r="A10" s="101"/>
      <c r="B10" s="205" t="s">
        <v>239</v>
      </c>
      <c r="C10" s="205" t="s">
        <v>240</v>
      </c>
      <c r="D10" s="271" t="s">
        <v>241</v>
      </c>
      <c r="E10" s="271"/>
      <c r="F10" s="271"/>
      <c r="G10" s="206" t="s">
        <v>242</v>
      </c>
      <c r="H10" s="206" t="s">
        <v>242</v>
      </c>
      <c r="X10" s="1">
        <v>9</v>
      </c>
    </row>
    <row r="11" spans="1:24" ht="57.6" customHeight="1" x14ac:dyDescent="0.2">
      <c r="A11" s="102"/>
      <c r="B11" s="205" t="s">
        <v>239</v>
      </c>
      <c r="C11" s="205" t="s">
        <v>243</v>
      </c>
      <c r="D11" s="271" t="s">
        <v>244</v>
      </c>
      <c r="E11" s="271"/>
      <c r="F11" s="271"/>
      <c r="G11" s="206" t="s">
        <v>242</v>
      </c>
      <c r="H11" s="206" t="s">
        <v>242</v>
      </c>
      <c r="X11" s="1">
        <v>10</v>
      </c>
    </row>
    <row r="12" spans="1:24" ht="36.75" customHeight="1" x14ac:dyDescent="0.2">
      <c r="A12" s="103"/>
      <c r="B12" s="205" t="s">
        <v>239</v>
      </c>
      <c r="C12" s="205" t="s">
        <v>245</v>
      </c>
      <c r="D12" s="271" t="s">
        <v>246</v>
      </c>
      <c r="E12" s="271"/>
      <c r="F12" s="271"/>
      <c r="G12" s="206" t="s">
        <v>242</v>
      </c>
      <c r="H12" s="206" t="s">
        <v>242</v>
      </c>
    </row>
    <row r="13" spans="1:24" ht="36.75" customHeight="1" x14ac:dyDescent="0.2">
      <c r="A13" s="103"/>
      <c r="B13" s="205" t="s">
        <v>247</v>
      </c>
      <c r="C13" s="205" t="s">
        <v>248</v>
      </c>
      <c r="D13" s="271" t="s">
        <v>249</v>
      </c>
      <c r="E13" s="271"/>
      <c r="F13" s="271"/>
      <c r="G13" s="206" t="s">
        <v>250</v>
      </c>
      <c r="H13" s="206" t="s">
        <v>250</v>
      </c>
    </row>
    <row r="14" spans="1:24" ht="52.15" customHeight="1" x14ac:dyDescent="0.2">
      <c r="A14" s="103"/>
      <c r="B14" s="205" t="s">
        <v>247</v>
      </c>
      <c r="C14" s="205" t="s">
        <v>251</v>
      </c>
      <c r="D14" s="271" t="s">
        <v>252</v>
      </c>
      <c r="E14" s="271"/>
      <c r="F14" s="271"/>
      <c r="G14" s="206" t="s">
        <v>250</v>
      </c>
      <c r="H14" s="206" t="s">
        <v>253</v>
      </c>
    </row>
    <row r="15" spans="1:24" ht="36.75" customHeight="1" x14ac:dyDescent="0.2">
      <c r="A15" s="103"/>
      <c r="B15" s="205" t="s">
        <v>247</v>
      </c>
      <c r="C15" s="205" t="s">
        <v>254</v>
      </c>
      <c r="D15" s="271" t="s">
        <v>255</v>
      </c>
      <c r="E15" s="271"/>
      <c r="F15" s="271"/>
      <c r="G15" s="206" t="s">
        <v>250</v>
      </c>
      <c r="H15" s="206" t="s">
        <v>253</v>
      </c>
    </row>
    <row r="16" spans="1:24" ht="63.6" customHeight="1" x14ac:dyDescent="0.2">
      <c r="A16" s="103"/>
      <c r="B16" s="205" t="s">
        <v>256</v>
      </c>
      <c r="C16" s="205" t="s">
        <v>257</v>
      </c>
      <c r="D16" s="271" t="s">
        <v>258</v>
      </c>
      <c r="E16" s="271"/>
      <c r="F16" s="271"/>
      <c r="G16" s="206" t="s">
        <v>250</v>
      </c>
      <c r="H16" s="206" t="s">
        <v>250</v>
      </c>
    </row>
    <row r="17" spans="1:8" ht="54.6" customHeight="1" x14ac:dyDescent="0.2">
      <c r="A17" s="103"/>
      <c r="B17" s="205" t="s">
        <v>256</v>
      </c>
      <c r="C17" s="205" t="s">
        <v>259</v>
      </c>
      <c r="D17" s="271" t="s">
        <v>258</v>
      </c>
      <c r="E17" s="271"/>
      <c r="F17" s="271"/>
      <c r="G17" s="206" t="s">
        <v>260</v>
      </c>
      <c r="H17" s="206" t="s">
        <v>260</v>
      </c>
    </row>
    <row r="18" spans="1:8" ht="45" customHeight="1" x14ac:dyDescent="0.2">
      <c r="A18" s="103"/>
      <c r="B18" s="205" t="s">
        <v>256</v>
      </c>
      <c r="C18" s="205" t="s">
        <v>261</v>
      </c>
      <c r="D18" s="271" t="s">
        <v>258</v>
      </c>
      <c r="E18" s="271"/>
      <c r="F18" s="271"/>
      <c r="G18" s="206" t="s">
        <v>262</v>
      </c>
      <c r="H18" s="206" t="s">
        <v>262</v>
      </c>
    </row>
    <row r="19" spans="1:8" ht="63" customHeight="1" x14ac:dyDescent="0.2">
      <c r="A19" s="103"/>
      <c r="B19" s="205" t="s">
        <v>256</v>
      </c>
      <c r="C19" s="205" t="s">
        <v>263</v>
      </c>
      <c r="D19" s="271" t="s">
        <v>264</v>
      </c>
      <c r="E19" s="271"/>
      <c r="F19" s="271"/>
      <c r="G19" s="206" t="s">
        <v>265</v>
      </c>
      <c r="H19" s="206" t="s">
        <v>265</v>
      </c>
    </row>
    <row r="20" spans="1:8" ht="60" customHeight="1" x14ac:dyDescent="0.2">
      <c r="A20" s="103"/>
      <c r="B20" s="205" t="s">
        <v>256</v>
      </c>
      <c r="C20" s="205" t="s">
        <v>266</v>
      </c>
      <c r="D20" s="271" t="s">
        <v>258</v>
      </c>
      <c r="E20" s="271"/>
      <c r="F20" s="271"/>
      <c r="G20" s="206" t="s">
        <v>253</v>
      </c>
      <c r="H20" s="206" t="s">
        <v>253</v>
      </c>
    </row>
    <row r="21" spans="1:8" ht="48.6" customHeight="1" x14ac:dyDescent="0.2">
      <c r="A21" s="103"/>
      <c r="B21" s="205" t="s">
        <v>256</v>
      </c>
      <c r="C21" s="205" t="s">
        <v>267</v>
      </c>
      <c r="D21" s="271" t="s">
        <v>268</v>
      </c>
      <c r="E21" s="271"/>
      <c r="F21" s="271"/>
      <c r="G21" s="206" t="s">
        <v>253</v>
      </c>
      <c r="H21" s="206" t="s">
        <v>253</v>
      </c>
    </row>
    <row r="22" spans="1:8" ht="56.45" customHeight="1" x14ac:dyDescent="0.2">
      <c r="A22" s="103"/>
      <c r="B22" s="205" t="s">
        <v>269</v>
      </c>
      <c r="C22" s="205" t="s">
        <v>270</v>
      </c>
      <c r="D22" s="271" t="s">
        <v>271</v>
      </c>
      <c r="E22" s="271"/>
      <c r="F22" s="271"/>
      <c r="G22" s="206" t="s">
        <v>262</v>
      </c>
      <c r="H22" s="206" t="s">
        <v>262</v>
      </c>
    </row>
    <row r="23" spans="1:8" ht="61.9" customHeight="1" x14ac:dyDescent="0.2">
      <c r="A23" s="103"/>
      <c r="B23" s="205" t="s">
        <v>269</v>
      </c>
      <c r="C23" s="205" t="s">
        <v>272</v>
      </c>
      <c r="D23" s="271" t="s">
        <v>273</v>
      </c>
      <c r="E23" s="271"/>
      <c r="F23" s="271"/>
      <c r="G23" s="206" t="s">
        <v>262</v>
      </c>
      <c r="H23" s="206" t="s">
        <v>265</v>
      </c>
    </row>
    <row r="24" spans="1:8" ht="61.15" customHeight="1" x14ac:dyDescent="0.2">
      <c r="A24" s="103"/>
      <c r="B24" s="205" t="s">
        <v>269</v>
      </c>
      <c r="C24" s="205" t="s">
        <v>274</v>
      </c>
      <c r="D24" s="271" t="s">
        <v>275</v>
      </c>
      <c r="E24" s="271"/>
      <c r="F24" s="271"/>
      <c r="G24" s="206" t="s">
        <v>265</v>
      </c>
      <c r="H24" s="206" t="s">
        <v>265</v>
      </c>
    </row>
    <row r="25" spans="1:8" ht="64.150000000000006" customHeight="1" x14ac:dyDescent="0.2">
      <c r="A25" s="103"/>
      <c r="B25" s="205" t="s">
        <v>276</v>
      </c>
      <c r="C25" s="205" t="s">
        <v>277</v>
      </c>
      <c r="D25" s="271" t="s">
        <v>411</v>
      </c>
      <c r="E25" s="271"/>
      <c r="F25" s="271"/>
      <c r="G25" s="206" t="s">
        <v>278</v>
      </c>
      <c r="H25" s="206" t="s">
        <v>278</v>
      </c>
    </row>
    <row r="26" spans="1:8" ht="47.45" customHeight="1" x14ac:dyDescent="0.2">
      <c r="A26" s="103"/>
      <c r="B26" s="205" t="s">
        <v>276</v>
      </c>
      <c r="C26" s="205" t="s">
        <v>279</v>
      </c>
      <c r="D26" s="271" t="s">
        <v>280</v>
      </c>
      <c r="E26" s="271"/>
      <c r="F26" s="271"/>
      <c r="G26" s="206" t="s">
        <v>278</v>
      </c>
      <c r="H26" s="206" t="s">
        <v>278</v>
      </c>
    </row>
    <row r="27" spans="1:8" ht="48.6" customHeight="1" x14ac:dyDescent="0.2">
      <c r="A27" s="103"/>
      <c r="B27" s="170" t="s">
        <v>281</v>
      </c>
      <c r="C27" s="170" t="s">
        <v>282</v>
      </c>
      <c r="D27" s="272" t="s">
        <v>283</v>
      </c>
      <c r="E27" s="272"/>
      <c r="F27" s="272"/>
      <c r="G27" s="206" t="s">
        <v>278</v>
      </c>
      <c r="H27" s="206" t="s">
        <v>278</v>
      </c>
    </row>
    <row r="28" spans="1:8" ht="36.75" customHeight="1" x14ac:dyDescent="0.2">
      <c r="A28" s="103"/>
      <c r="B28" s="170"/>
      <c r="C28" s="170"/>
      <c r="D28" s="270"/>
      <c r="E28" s="270"/>
      <c r="F28" s="270"/>
      <c r="G28" s="171"/>
      <c r="H28" s="171"/>
    </row>
    <row r="29" spans="1:8" ht="36.75" customHeight="1" x14ac:dyDescent="0.2">
      <c r="A29" s="103"/>
      <c r="B29" s="170"/>
      <c r="C29" s="170"/>
      <c r="D29" s="270"/>
      <c r="E29" s="270"/>
      <c r="F29" s="270"/>
      <c r="G29" s="171"/>
      <c r="H29" s="171"/>
    </row>
    <row r="30" spans="1:8" ht="36.75" customHeight="1" x14ac:dyDescent="0.2">
      <c r="A30" s="103"/>
      <c r="B30" s="170"/>
      <c r="C30" s="170"/>
      <c r="D30" s="270"/>
      <c r="E30" s="270"/>
      <c r="F30" s="270"/>
      <c r="G30" s="171"/>
      <c r="H30" s="171"/>
    </row>
    <row r="31" spans="1:8" ht="36.75" customHeight="1" x14ac:dyDescent="0.2">
      <c r="A31" s="103"/>
      <c r="B31" s="170"/>
      <c r="C31" s="170"/>
      <c r="D31" s="270"/>
      <c r="E31" s="270"/>
      <c r="F31" s="270"/>
      <c r="G31" s="171"/>
      <c r="H31" s="171"/>
    </row>
    <row r="32" spans="1:8" ht="36.75" customHeight="1" x14ac:dyDescent="0.2">
      <c r="A32" s="103"/>
      <c r="B32" s="170"/>
      <c r="C32" s="170"/>
      <c r="D32" s="270"/>
      <c r="E32" s="270"/>
      <c r="F32" s="270"/>
      <c r="G32" s="171"/>
      <c r="H32" s="171"/>
    </row>
  </sheetData>
  <sheetProtection password="E21B" sheet="1" formatCells="0" formatColumns="0" formatRows="0" insertRows="0" insertHyperlinks="0" selectLockedCells="1" sort="0" autoFilter="0" pivotTables="0"/>
  <protectedRanges>
    <protectedRange sqref="I1" name="Rango1"/>
    <protectedRange sqref="A10:B10 B11:B32 C10:H32" name="Rango2_1"/>
  </protectedRanges>
  <dataConsolidate/>
  <mergeCells count="31">
    <mergeCell ref="D11:F11"/>
    <mergeCell ref="A8:H8"/>
    <mergeCell ref="B7:H7"/>
    <mergeCell ref="D10:F10"/>
    <mergeCell ref="D9:F9"/>
    <mergeCell ref="D12:F12"/>
    <mergeCell ref="D15:F15"/>
    <mergeCell ref="D18:F18"/>
    <mergeCell ref="D14:F14"/>
    <mergeCell ref="D13:F13"/>
    <mergeCell ref="D16:F16"/>
    <mergeCell ref="D17:F17"/>
    <mergeCell ref="A1:H1"/>
    <mergeCell ref="A2:H2"/>
    <mergeCell ref="A4:H4"/>
    <mergeCell ref="B5:H5"/>
    <mergeCell ref="B6:H6"/>
    <mergeCell ref="D32:F32"/>
    <mergeCell ref="D19:F19"/>
    <mergeCell ref="D20:F20"/>
    <mergeCell ref="D30:F30"/>
    <mergeCell ref="D31:F31"/>
    <mergeCell ref="D29:F29"/>
    <mergeCell ref="D27:F27"/>
    <mergeCell ref="D22:F22"/>
    <mergeCell ref="D24:F24"/>
    <mergeCell ref="D28:F28"/>
    <mergeCell ref="D23:F23"/>
    <mergeCell ref="D21:F21"/>
    <mergeCell ref="D26:F26"/>
    <mergeCell ref="D25:F25"/>
  </mergeCells>
  <phoneticPr fontId="3" type="noConversion"/>
  <dataValidations count="2">
    <dataValidation type="textLength" allowBlank="1" showInputMessage="1" showErrorMessage="1" error="Supera el máximo de caracteres" sqref="B7:H7" xr:uid="{00000000-0002-0000-0500-000000000000}">
      <formula1>0</formula1>
      <formula2>2000</formula2>
    </dataValidation>
    <dataValidation allowBlank="1" showInputMessage="1" showErrorMessage="1" error="Supera el máximo de caracteres" sqref="B5:B6 C6:H6" xr:uid="{00000000-0002-0000-0500-000001000000}"/>
  </dataValidations>
  <pageMargins left="0.70866141732283505" right="0.70866141732283505" top="0.74803149606299202" bottom="0.74803149606299202" header="0.31496062992126" footer="0.31496062992126"/>
  <pageSetup paperSize="9" scale="50"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3">
    <pageSetUpPr fitToPage="1"/>
  </sheetPr>
  <dimension ref="A1:I20"/>
  <sheetViews>
    <sheetView showGridLines="0" topLeftCell="A5" zoomScale="90" zoomScaleNormal="90" zoomScaleSheetLayoutView="100" workbookViewId="0">
      <selection activeCell="E14" sqref="E14"/>
    </sheetView>
  </sheetViews>
  <sheetFormatPr baseColWidth="10" defaultColWidth="13.85546875" defaultRowHeight="12.75" zeroHeight="1" x14ac:dyDescent="0.2"/>
  <cols>
    <col min="1" max="1" width="4.28515625" customWidth="1"/>
    <col min="2" max="3" width="13.42578125" customWidth="1"/>
    <col min="4" max="4" width="20.42578125" customWidth="1"/>
    <col min="5" max="5" width="18.28515625" customWidth="1"/>
    <col min="6" max="8" width="13.42578125" customWidth="1"/>
    <col min="9" max="9" width="21.140625" customWidth="1"/>
    <col min="10" max="255" width="0" hidden="1" customWidth="1"/>
  </cols>
  <sheetData>
    <row r="1" spans="1:9" s="1" customFormat="1" ht="26.25" customHeight="1" x14ac:dyDescent="0.2">
      <c r="A1" s="285" t="s">
        <v>196</v>
      </c>
      <c r="B1" s="286"/>
      <c r="C1" s="286"/>
      <c r="D1" s="286"/>
      <c r="E1" s="286"/>
      <c r="F1" s="286"/>
      <c r="G1" s="286"/>
      <c r="H1" s="287"/>
      <c r="I1"/>
    </row>
    <row r="2" spans="1:9" s="1" customFormat="1" ht="18.75" x14ac:dyDescent="0.2">
      <c r="A2" s="288" t="str">
        <f>CONCATENATE("PROGRAMA"," ",Parametros_reg!F7," ","FOSIS"," ",Mantenedores!E2)</f>
        <v>PROGRAMA EMPRENDAMOS SEMILLA FOSIS 2024</v>
      </c>
      <c r="B2" s="289"/>
      <c r="C2" s="289"/>
      <c r="D2" s="289"/>
      <c r="E2" s="289"/>
      <c r="F2" s="289"/>
      <c r="G2" s="289"/>
      <c r="H2" s="290"/>
      <c r="I2"/>
    </row>
    <row r="3" spans="1:9" s="1" customFormat="1" ht="28.5" customHeight="1" x14ac:dyDescent="0.2">
      <c r="A3" s="291" t="s">
        <v>56</v>
      </c>
      <c r="B3" s="292"/>
      <c r="C3" s="292"/>
      <c r="D3" s="292"/>
      <c r="E3" s="292"/>
      <c r="F3" s="292"/>
      <c r="G3" s="292"/>
      <c r="H3" s="293"/>
      <c r="I3"/>
    </row>
    <row r="4" spans="1:9" s="1" customFormat="1" ht="30" customHeight="1" x14ac:dyDescent="0.2">
      <c r="A4" s="294" t="s">
        <v>52</v>
      </c>
      <c r="B4" s="294"/>
      <c r="C4" s="294"/>
      <c r="D4" s="294"/>
      <c r="E4" s="294"/>
      <c r="F4" s="294"/>
      <c r="G4" s="294"/>
      <c r="H4" s="295"/>
    </row>
    <row r="5" spans="1:9" s="1" customFormat="1" ht="30" customHeight="1" x14ac:dyDescent="0.2">
      <c r="A5" s="9" t="s">
        <v>1</v>
      </c>
      <c r="B5" s="297" t="s">
        <v>216</v>
      </c>
      <c r="C5" s="299"/>
      <c r="D5" s="298"/>
      <c r="E5" s="297" t="s">
        <v>215</v>
      </c>
      <c r="F5" s="298"/>
      <c r="G5" s="297" t="s">
        <v>214</v>
      </c>
      <c r="H5" s="298"/>
    </row>
    <row r="6" spans="1:9" s="1" customFormat="1" ht="36.6" customHeight="1" x14ac:dyDescent="0.2">
      <c r="A6" s="172">
        <v>1</v>
      </c>
      <c r="B6" s="296" t="s">
        <v>369</v>
      </c>
      <c r="C6" s="296"/>
      <c r="D6" s="296"/>
      <c r="E6" s="304" t="s">
        <v>361</v>
      </c>
      <c r="F6" s="304"/>
      <c r="G6" s="296" t="s">
        <v>362</v>
      </c>
      <c r="H6" s="296"/>
    </row>
    <row r="7" spans="1:9" s="1" customFormat="1" ht="44.45" customHeight="1" x14ac:dyDescent="0.2">
      <c r="A7" s="172">
        <v>2</v>
      </c>
      <c r="B7" s="296" t="s">
        <v>370</v>
      </c>
      <c r="C7" s="296"/>
      <c r="D7" s="296"/>
      <c r="E7" s="314" t="s">
        <v>361</v>
      </c>
      <c r="F7" s="315"/>
      <c r="G7" s="296" t="s">
        <v>363</v>
      </c>
      <c r="H7" s="296"/>
    </row>
    <row r="8" spans="1:9" s="1" customFormat="1" ht="54.6" customHeight="1" x14ac:dyDescent="0.2">
      <c r="A8" s="172">
        <v>3</v>
      </c>
      <c r="B8" s="296" t="s">
        <v>365</v>
      </c>
      <c r="C8" s="296"/>
      <c r="D8" s="296"/>
      <c r="E8" s="304" t="s">
        <v>361</v>
      </c>
      <c r="F8" s="304"/>
      <c r="G8" s="296" t="s">
        <v>364</v>
      </c>
      <c r="H8" s="296"/>
    </row>
    <row r="9" spans="1:9" s="1" customFormat="1" ht="42.6" customHeight="1" x14ac:dyDescent="0.2">
      <c r="A9" s="172">
        <v>4</v>
      </c>
      <c r="B9" s="296" t="s">
        <v>367</v>
      </c>
      <c r="C9" s="296"/>
      <c r="D9" s="296"/>
      <c r="E9" s="314" t="s">
        <v>361</v>
      </c>
      <c r="F9" s="315"/>
      <c r="G9" s="296" t="s">
        <v>366</v>
      </c>
      <c r="H9" s="296"/>
    </row>
    <row r="10" spans="1:9" s="1" customFormat="1" ht="43.15" customHeight="1" x14ac:dyDescent="0.2">
      <c r="A10" s="172">
        <v>5</v>
      </c>
      <c r="B10" s="296" t="s">
        <v>368</v>
      </c>
      <c r="C10" s="296"/>
      <c r="D10" s="296"/>
      <c r="E10" s="304" t="s">
        <v>361</v>
      </c>
      <c r="F10" s="304"/>
      <c r="G10" s="296" t="s">
        <v>371</v>
      </c>
      <c r="H10" s="296"/>
    </row>
    <row r="11" spans="1:9" s="1" customFormat="1" ht="28.5" customHeight="1" x14ac:dyDescent="0.2">
      <c r="A11" s="316" t="s">
        <v>36</v>
      </c>
      <c r="B11" s="316"/>
      <c r="C11" s="316"/>
      <c r="D11" s="316"/>
      <c r="E11" s="316"/>
      <c r="F11" s="316"/>
      <c r="G11" s="316"/>
      <c r="H11" s="317"/>
    </row>
    <row r="12" spans="1:9" s="1" customFormat="1" ht="30.75" customHeight="1" x14ac:dyDescent="0.2">
      <c r="A12" s="9" t="s">
        <v>1</v>
      </c>
      <c r="B12" s="308" t="s">
        <v>37</v>
      </c>
      <c r="C12" s="308"/>
      <c r="D12" s="309"/>
      <c r="E12" s="173" t="s">
        <v>179</v>
      </c>
      <c r="F12" s="307" t="s">
        <v>34</v>
      </c>
      <c r="G12" s="308"/>
      <c r="H12" s="309"/>
    </row>
    <row r="13" spans="1:9" s="1" customFormat="1" ht="24.75" customHeight="1" x14ac:dyDescent="0.2">
      <c r="A13" s="174">
        <v>1</v>
      </c>
      <c r="B13" s="318" t="s">
        <v>284</v>
      </c>
      <c r="C13" s="318"/>
      <c r="D13" s="319"/>
      <c r="E13" s="175" t="s">
        <v>327</v>
      </c>
      <c r="F13" s="305" t="s">
        <v>285</v>
      </c>
      <c r="G13" s="305"/>
      <c r="H13" s="306"/>
    </row>
    <row r="14" spans="1:9" s="1" customFormat="1" ht="25.5" customHeight="1" x14ac:dyDescent="0.2">
      <c r="A14" s="174">
        <v>2</v>
      </c>
      <c r="B14" s="312" t="s">
        <v>286</v>
      </c>
      <c r="C14" s="312"/>
      <c r="D14" s="313"/>
      <c r="E14" s="175" t="s">
        <v>327</v>
      </c>
      <c r="F14" s="300" t="s">
        <v>287</v>
      </c>
      <c r="G14" s="300"/>
      <c r="H14" s="301"/>
    </row>
    <row r="15" spans="1:9" s="1" customFormat="1" ht="24" customHeight="1" x14ac:dyDescent="0.2">
      <c r="A15" s="174">
        <v>3</v>
      </c>
      <c r="B15" s="312" t="s">
        <v>288</v>
      </c>
      <c r="C15" s="312"/>
      <c r="D15" s="313"/>
      <c r="E15" s="175" t="s">
        <v>327</v>
      </c>
      <c r="F15" s="300" t="s">
        <v>289</v>
      </c>
      <c r="G15" s="300"/>
      <c r="H15" s="301"/>
    </row>
    <row r="16" spans="1:9" s="1" customFormat="1" ht="24" customHeight="1" x14ac:dyDescent="0.2">
      <c r="A16" s="174">
        <v>4</v>
      </c>
      <c r="B16" s="312" t="s">
        <v>290</v>
      </c>
      <c r="C16" s="312"/>
      <c r="D16" s="313"/>
      <c r="E16" s="175" t="s">
        <v>327</v>
      </c>
      <c r="F16" s="300" t="s">
        <v>291</v>
      </c>
      <c r="G16" s="300"/>
      <c r="H16" s="301"/>
    </row>
    <row r="17" spans="1:8" s="1" customFormat="1" ht="24.75" customHeight="1" x14ac:dyDescent="0.2">
      <c r="A17" s="174">
        <v>5</v>
      </c>
      <c r="B17" s="312" t="s">
        <v>292</v>
      </c>
      <c r="C17" s="312"/>
      <c r="D17" s="313"/>
      <c r="E17" s="175" t="s">
        <v>327</v>
      </c>
      <c r="F17" s="300" t="s">
        <v>293</v>
      </c>
      <c r="G17" s="300"/>
      <c r="H17" s="301"/>
    </row>
    <row r="18" spans="1:8" s="1" customFormat="1" ht="24" customHeight="1" x14ac:dyDescent="0.2">
      <c r="A18" s="174">
        <v>6</v>
      </c>
      <c r="B18" s="312" t="s">
        <v>294</v>
      </c>
      <c r="C18" s="312"/>
      <c r="D18" s="313"/>
      <c r="E18" s="175" t="s">
        <v>327</v>
      </c>
      <c r="F18" s="300" t="s">
        <v>293</v>
      </c>
      <c r="G18" s="300"/>
      <c r="H18" s="301"/>
    </row>
    <row r="19" spans="1:8" s="1" customFormat="1" ht="24.75" customHeight="1" x14ac:dyDescent="0.2">
      <c r="A19" s="174">
        <v>7</v>
      </c>
      <c r="B19" s="310" t="s">
        <v>295</v>
      </c>
      <c r="C19" s="310"/>
      <c r="D19" s="311"/>
      <c r="E19" s="175" t="s">
        <v>327</v>
      </c>
      <c r="F19" s="302" t="s">
        <v>296</v>
      </c>
      <c r="G19" s="302"/>
      <c r="H19" s="303"/>
    </row>
    <row r="20" spans="1:8" x14ac:dyDescent="0.2"/>
  </sheetData>
  <sheetProtection password="E21B" sheet="1" formatCells="0" formatColumns="0" formatRows="0" insertRows="0" insertHyperlinks="0" sort="0" autoFilter="0" pivotTables="0"/>
  <mergeCells count="39">
    <mergeCell ref="B10:D10"/>
    <mergeCell ref="B14:D14"/>
    <mergeCell ref="A11:H11"/>
    <mergeCell ref="B13:D13"/>
    <mergeCell ref="F14:H14"/>
    <mergeCell ref="B12:D12"/>
    <mergeCell ref="B9:D9"/>
    <mergeCell ref="G9:H9"/>
    <mergeCell ref="B7:D7"/>
    <mergeCell ref="G7:H7"/>
    <mergeCell ref="E6:F6"/>
    <mergeCell ref="E7:F7"/>
    <mergeCell ref="E8:F8"/>
    <mergeCell ref="E9:F9"/>
    <mergeCell ref="B8:D8"/>
    <mergeCell ref="G8:H8"/>
    <mergeCell ref="B19:D19"/>
    <mergeCell ref="B15:D15"/>
    <mergeCell ref="B17:D17"/>
    <mergeCell ref="B18:D18"/>
    <mergeCell ref="B16:D16"/>
    <mergeCell ref="F17:H17"/>
    <mergeCell ref="F18:H18"/>
    <mergeCell ref="F19:H19"/>
    <mergeCell ref="E10:F10"/>
    <mergeCell ref="F13:H13"/>
    <mergeCell ref="F12:H12"/>
    <mergeCell ref="F15:H15"/>
    <mergeCell ref="F16:H16"/>
    <mergeCell ref="G10:H10"/>
    <mergeCell ref="A1:H1"/>
    <mergeCell ref="A2:H2"/>
    <mergeCell ref="A3:H3"/>
    <mergeCell ref="A4:H4"/>
    <mergeCell ref="B6:D6"/>
    <mergeCell ref="G6:H6"/>
    <mergeCell ref="E5:F5"/>
    <mergeCell ref="B5:D5"/>
    <mergeCell ref="G5:H5"/>
  </mergeCells>
  <phoneticPr fontId="0" type="noConversion"/>
  <pageMargins left="0.70866141732283505" right="0.70866141732283505" top="0.74803149606299202" bottom="0.74803149606299202" header="0.31496062992126" footer="0.31496062992126"/>
  <pageSetup paperSize="9" scale="80" orientation="portrait" verticalDpi="30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4"/>
  <dimension ref="A1:IT30"/>
  <sheetViews>
    <sheetView showGridLines="0" topLeftCell="H1" zoomScale="85" zoomScaleNormal="85" workbookViewId="0">
      <selection activeCell="B9" sqref="B9"/>
    </sheetView>
  </sheetViews>
  <sheetFormatPr baseColWidth="10" defaultColWidth="0" defaultRowHeight="12.75" zeroHeight="1" x14ac:dyDescent="0.2"/>
  <cols>
    <col min="1" max="1" width="6.28515625" customWidth="1"/>
    <col min="2" max="3" width="24.85546875" customWidth="1"/>
    <col min="4" max="4" width="14.140625" customWidth="1"/>
    <col min="5" max="5" width="22.85546875" customWidth="1"/>
    <col min="6" max="8" width="21.42578125" customWidth="1"/>
    <col min="9" max="12" width="24.7109375" customWidth="1"/>
    <col min="13" max="16" width="12" style="10" customWidth="1"/>
    <col min="17" max="17" width="11.7109375" style="10" customWidth="1"/>
    <col min="18" max="20" width="11.42578125" style="10" customWidth="1"/>
    <col min="21" max="24" width="11.42578125" style="10" hidden="1" customWidth="1"/>
    <col min="25" max="25" width="14" style="10" customWidth="1"/>
    <col min="26" max="27" width="17.7109375" customWidth="1"/>
    <col min="28" max="28" width="3" customWidth="1"/>
  </cols>
  <sheetData>
    <row r="1" spans="1:27" ht="22.5" customHeight="1" x14ac:dyDescent="0.2">
      <c r="A1" s="118" t="s">
        <v>196</v>
      </c>
      <c r="B1" s="107"/>
      <c r="C1" s="107"/>
      <c r="D1" s="108"/>
      <c r="E1" s="108"/>
      <c r="F1" s="108"/>
      <c r="G1" s="108"/>
      <c r="H1" s="108"/>
      <c r="I1" s="108"/>
      <c r="J1" s="108"/>
      <c r="K1" s="108"/>
      <c r="L1" s="108"/>
      <c r="M1" s="109"/>
      <c r="N1" s="109"/>
      <c r="O1" s="109"/>
      <c r="P1" s="109"/>
      <c r="Q1" s="109"/>
      <c r="R1" s="109"/>
      <c r="S1" s="109"/>
      <c r="T1" s="109"/>
      <c r="U1" s="110"/>
      <c r="V1" s="110"/>
      <c r="W1" s="110"/>
      <c r="X1" s="110"/>
      <c r="Y1" s="110"/>
      <c r="Z1" s="111"/>
      <c r="AA1" s="151"/>
    </row>
    <row r="2" spans="1:27" ht="19.5" x14ac:dyDescent="0.2">
      <c r="A2" s="119" t="str">
        <f>CONCATENATE("PROGRAMA"," ",Parametros_reg!F7," ","FOSIS"," ",Mantenedores!E2)</f>
        <v>PROGRAMA EMPRENDAMOS SEMILLA FOSIS 2024</v>
      </c>
      <c r="B2" s="105"/>
      <c r="C2" s="105"/>
      <c r="D2" s="105"/>
      <c r="E2" s="105"/>
      <c r="F2" s="105"/>
      <c r="G2" s="105"/>
      <c r="H2" s="105"/>
      <c r="I2" s="105"/>
      <c r="J2" s="105"/>
      <c r="K2" s="105"/>
      <c r="L2" s="105"/>
      <c r="M2" s="106"/>
      <c r="N2" s="106"/>
      <c r="O2" s="106"/>
      <c r="P2" s="106"/>
      <c r="Q2" s="106"/>
      <c r="R2" s="106"/>
      <c r="S2" s="106"/>
      <c r="T2" s="106"/>
      <c r="U2" s="106"/>
      <c r="V2" s="106"/>
      <c r="W2" s="106"/>
      <c r="X2" s="106"/>
      <c r="Y2" s="106"/>
      <c r="Z2" s="112"/>
      <c r="AA2" s="106"/>
    </row>
    <row r="3" spans="1:27" s="1" customFormat="1" ht="25.5" customHeight="1" x14ac:dyDescent="0.2">
      <c r="A3" s="176" t="s">
        <v>39</v>
      </c>
      <c r="B3" s="166"/>
      <c r="C3" s="166"/>
      <c r="D3" s="166"/>
      <c r="E3" s="166"/>
      <c r="F3" s="166"/>
      <c r="G3" s="113"/>
      <c r="H3" s="113"/>
      <c r="I3" s="113"/>
      <c r="J3" s="113"/>
      <c r="K3" s="113"/>
      <c r="L3" s="113"/>
      <c r="M3" s="114"/>
      <c r="N3" s="114"/>
      <c r="O3" s="114"/>
      <c r="P3" s="114"/>
      <c r="Q3" s="114"/>
      <c r="R3" s="114"/>
      <c r="S3" s="114"/>
      <c r="T3" s="114"/>
      <c r="U3" s="115"/>
      <c r="V3" s="115"/>
      <c r="W3" s="115"/>
      <c r="X3" s="116"/>
      <c r="Y3" s="116"/>
      <c r="Z3" s="117"/>
      <c r="AA3" s="152"/>
    </row>
    <row r="4" spans="1:27" s="1" customFormat="1" ht="42" customHeight="1" x14ac:dyDescent="0.2">
      <c r="A4" s="120" t="s">
        <v>165</v>
      </c>
      <c r="B4" s="121"/>
      <c r="C4" s="121"/>
      <c r="D4" s="121"/>
      <c r="E4" s="121"/>
      <c r="F4" s="121"/>
      <c r="G4" s="121"/>
      <c r="H4" s="121"/>
      <c r="I4" s="121"/>
      <c r="J4" s="122"/>
      <c r="K4" s="122"/>
      <c r="L4" s="122"/>
      <c r="M4" s="121"/>
      <c r="N4" s="121"/>
      <c r="O4" s="121"/>
      <c r="P4" s="121"/>
      <c r="Q4" s="121"/>
      <c r="R4" s="121"/>
      <c r="S4" s="121"/>
      <c r="T4" s="121"/>
      <c r="U4" s="121"/>
      <c r="V4" s="121"/>
      <c r="W4" s="121"/>
      <c r="X4" s="121"/>
      <c r="Y4" s="121"/>
      <c r="Z4" s="121"/>
      <c r="AA4" s="122"/>
    </row>
    <row r="5" spans="1:27" s="1" customFormat="1" ht="42.75" customHeight="1" x14ac:dyDescent="0.2">
      <c r="A5" s="329" t="s">
        <v>1</v>
      </c>
      <c r="B5" s="322" t="s">
        <v>115</v>
      </c>
      <c r="C5" s="322" t="s">
        <v>221</v>
      </c>
      <c r="D5" s="322" t="s">
        <v>220</v>
      </c>
      <c r="E5" s="322" t="s">
        <v>164</v>
      </c>
      <c r="F5" s="322" t="s">
        <v>6</v>
      </c>
      <c r="G5" s="322" t="s">
        <v>139</v>
      </c>
      <c r="H5" s="322" t="s">
        <v>140</v>
      </c>
      <c r="I5" s="324" t="s">
        <v>38</v>
      </c>
      <c r="J5" s="322" t="s">
        <v>225</v>
      </c>
      <c r="K5" s="177" t="s">
        <v>184</v>
      </c>
      <c r="L5" s="178"/>
      <c r="M5" s="126" t="s">
        <v>100</v>
      </c>
      <c r="N5" s="126"/>
      <c r="O5" s="126"/>
      <c r="P5" s="126"/>
      <c r="Q5" s="126"/>
      <c r="R5" s="126"/>
      <c r="S5" s="126"/>
      <c r="T5" s="126"/>
      <c r="U5" s="126"/>
      <c r="V5" s="126"/>
      <c r="W5" s="126"/>
      <c r="X5" s="127"/>
      <c r="Y5" s="325" t="s">
        <v>35</v>
      </c>
      <c r="Z5" s="320" t="s">
        <v>117</v>
      </c>
      <c r="AA5" s="320" t="s">
        <v>212</v>
      </c>
    </row>
    <row r="6" spans="1:27" s="1" customFormat="1" ht="51.75" customHeight="1" x14ac:dyDescent="0.2">
      <c r="A6" s="330"/>
      <c r="B6" s="323"/>
      <c r="C6" s="323"/>
      <c r="D6" s="323"/>
      <c r="E6" s="323"/>
      <c r="F6" s="323"/>
      <c r="G6" s="323"/>
      <c r="H6" s="323"/>
      <c r="I6" s="323"/>
      <c r="J6" s="323"/>
      <c r="K6" s="179" t="s">
        <v>185</v>
      </c>
      <c r="L6" s="179" t="s">
        <v>186</v>
      </c>
      <c r="M6" s="180" t="s">
        <v>57</v>
      </c>
      <c r="N6" s="180" t="s">
        <v>58</v>
      </c>
      <c r="O6" s="180" t="s">
        <v>59</v>
      </c>
      <c r="P6" s="180" t="s">
        <v>60</v>
      </c>
      <c r="Q6" s="180" t="s">
        <v>61</v>
      </c>
      <c r="R6" s="180" t="s">
        <v>62</v>
      </c>
      <c r="S6" s="180" t="s">
        <v>63</v>
      </c>
      <c r="T6" s="180" t="s">
        <v>64</v>
      </c>
      <c r="U6" s="180" t="s">
        <v>65</v>
      </c>
      <c r="V6" s="180" t="s">
        <v>66</v>
      </c>
      <c r="W6" s="180" t="s">
        <v>67</v>
      </c>
      <c r="X6" s="180" t="s">
        <v>68</v>
      </c>
      <c r="Y6" s="326"/>
      <c r="Z6" s="321"/>
      <c r="AA6" s="321"/>
    </row>
    <row r="7" spans="1:27" s="5" customFormat="1" ht="221.25" customHeight="1" x14ac:dyDescent="0.2">
      <c r="A7" s="181">
        <v>1</v>
      </c>
      <c r="B7" s="182" t="s">
        <v>197</v>
      </c>
      <c r="C7" s="212" t="s">
        <v>425</v>
      </c>
      <c r="D7" s="182" t="s">
        <v>374</v>
      </c>
      <c r="E7" s="125" t="str">
        <f>IF(D7="","-",'validador RUT'!AA3)</f>
        <v>Rut válido</v>
      </c>
      <c r="F7" s="182" t="s">
        <v>375</v>
      </c>
      <c r="G7" s="182" t="s">
        <v>376</v>
      </c>
      <c r="H7" s="182" t="s">
        <v>377</v>
      </c>
      <c r="I7" s="182" t="s">
        <v>378</v>
      </c>
      <c r="J7" s="182" t="s">
        <v>426</v>
      </c>
      <c r="K7" s="183" t="s">
        <v>231</v>
      </c>
      <c r="L7" s="182">
        <v>995698275</v>
      </c>
      <c r="M7" s="184">
        <v>88</v>
      </c>
      <c r="N7" s="184">
        <v>88</v>
      </c>
      <c r="O7" s="184">
        <v>88</v>
      </c>
      <c r="P7" s="184">
        <v>88</v>
      </c>
      <c r="Q7" s="184">
        <v>88</v>
      </c>
      <c r="R7" s="184">
        <v>88</v>
      </c>
      <c r="S7" s="184">
        <v>88</v>
      </c>
      <c r="T7" s="184"/>
      <c r="U7" s="184"/>
      <c r="V7" s="184"/>
      <c r="W7" s="184"/>
      <c r="X7" s="184"/>
      <c r="Y7" s="124">
        <f t="shared" ref="Y7:Y25" si="0">IF((COUNTBLANK(M7:X7))=12,"---",AVERAGE(M7:X7))</f>
        <v>88</v>
      </c>
      <c r="Z7" s="186">
        <v>780000</v>
      </c>
      <c r="AA7" s="186">
        <v>5460000</v>
      </c>
    </row>
    <row r="8" spans="1:27" s="1" customFormat="1" ht="151.9" customHeight="1" x14ac:dyDescent="0.2">
      <c r="A8" s="181">
        <v>2</v>
      </c>
      <c r="B8" s="182" t="s">
        <v>198</v>
      </c>
      <c r="C8" s="212" t="s">
        <v>423</v>
      </c>
      <c r="D8" s="182" t="s">
        <v>384</v>
      </c>
      <c r="E8" s="125" t="str">
        <f>IF(D8="","-",'validador RUT'!AA4)</f>
        <v>Rut válido</v>
      </c>
      <c r="F8" s="182" t="s">
        <v>379</v>
      </c>
      <c r="G8" s="182" t="s">
        <v>380</v>
      </c>
      <c r="H8" s="182" t="s">
        <v>381</v>
      </c>
      <c r="I8" s="182" t="s">
        <v>382</v>
      </c>
      <c r="J8" s="182" t="s">
        <v>424</v>
      </c>
      <c r="K8" s="183" t="s">
        <v>383</v>
      </c>
      <c r="L8" s="182">
        <v>965136343</v>
      </c>
      <c r="M8" s="184">
        <v>88</v>
      </c>
      <c r="N8" s="184">
        <v>88</v>
      </c>
      <c r="O8" s="184">
        <v>88</v>
      </c>
      <c r="P8" s="184">
        <v>88</v>
      </c>
      <c r="Q8" s="184">
        <v>88</v>
      </c>
      <c r="R8" s="184">
        <v>88</v>
      </c>
      <c r="S8" s="184">
        <v>88</v>
      </c>
      <c r="T8" s="184"/>
      <c r="U8" s="184"/>
      <c r="V8" s="184"/>
      <c r="W8" s="184"/>
      <c r="X8" s="184"/>
      <c r="Y8" s="124">
        <f t="shared" si="0"/>
        <v>88</v>
      </c>
      <c r="Z8" s="186">
        <v>530000</v>
      </c>
      <c r="AA8" s="186">
        <v>3710000</v>
      </c>
    </row>
    <row r="9" spans="1:27" s="1" customFormat="1" ht="141.75" customHeight="1" x14ac:dyDescent="0.2">
      <c r="A9" s="181">
        <v>3</v>
      </c>
      <c r="B9" s="182" t="s">
        <v>198</v>
      </c>
      <c r="C9" s="212" t="s">
        <v>423</v>
      </c>
      <c r="D9" s="182" t="s">
        <v>385</v>
      </c>
      <c r="E9" s="125" t="str">
        <f>IF(D9="","-",'validador RUT'!AA5)</f>
        <v>Rut válido</v>
      </c>
      <c r="F9" s="182" t="s">
        <v>386</v>
      </c>
      <c r="G9" s="182" t="s">
        <v>387</v>
      </c>
      <c r="H9" s="182" t="s">
        <v>388</v>
      </c>
      <c r="I9" s="182" t="s">
        <v>389</v>
      </c>
      <c r="J9" s="182" t="s">
        <v>407</v>
      </c>
      <c r="K9" s="183" t="s">
        <v>428</v>
      </c>
      <c r="L9" s="182">
        <v>948083791</v>
      </c>
      <c r="M9" s="184">
        <v>88</v>
      </c>
      <c r="N9" s="184">
        <v>88</v>
      </c>
      <c r="O9" s="184">
        <v>88</v>
      </c>
      <c r="P9" s="184">
        <v>88</v>
      </c>
      <c r="Q9" s="184">
        <v>88</v>
      </c>
      <c r="R9" s="184">
        <v>88</v>
      </c>
      <c r="S9" s="184">
        <v>88</v>
      </c>
      <c r="T9" s="184"/>
      <c r="U9" s="184"/>
      <c r="V9" s="184"/>
      <c r="W9" s="184"/>
      <c r="X9" s="184"/>
      <c r="Y9" s="124">
        <f t="shared" si="0"/>
        <v>88</v>
      </c>
      <c r="Z9" s="186">
        <v>530000</v>
      </c>
      <c r="AA9" s="186">
        <v>3710000</v>
      </c>
    </row>
    <row r="10" spans="1:27" s="1" customFormat="1" ht="111" customHeight="1" x14ac:dyDescent="0.2">
      <c r="A10" s="181">
        <v>4</v>
      </c>
      <c r="B10" s="182" t="s">
        <v>188</v>
      </c>
      <c r="C10" s="213" t="s">
        <v>406</v>
      </c>
      <c r="D10" s="182" t="s">
        <v>394</v>
      </c>
      <c r="E10" s="125" t="str">
        <f>IF(D10="","-",'validador RUT'!AA6)</f>
        <v>Rut válido</v>
      </c>
      <c r="F10" s="182" t="s">
        <v>390</v>
      </c>
      <c r="G10" s="182" t="s">
        <v>391</v>
      </c>
      <c r="H10" s="182" t="s">
        <v>392</v>
      </c>
      <c r="I10" s="182" t="s">
        <v>382</v>
      </c>
      <c r="J10" s="182" t="s">
        <v>427</v>
      </c>
      <c r="K10" s="183" t="s">
        <v>393</v>
      </c>
      <c r="L10" s="182">
        <v>990921105</v>
      </c>
      <c r="M10" s="184">
        <v>88</v>
      </c>
      <c r="N10" s="184">
        <v>88</v>
      </c>
      <c r="O10" s="184">
        <v>88</v>
      </c>
      <c r="P10" s="184">
        <v>88</v>
      </c>
      <c r="Q10" s="184">
        <v>88</v>
      </c>
      <c r="R10" s="184">
        <v>88</v>
      </c>
      <c r="S10" s="184">
        <v>88</v>
      </c>
      <c r="T10" s="184"/>
      <c r="U10" s="184"/>
      <c r="V10" s="184"/>
      <c r="W10" s="184"/>
      <c r="X10" s="184"/>
      <c r="Y10" s="124">
        <f t="shared" si="0"/>
        <v>88</v>
      </c>
      <c r="Z10" s="186">
        <v>530000</v>
      </c>
      <c r="AA10" s="186">
        <v>3710000</v>
      </c>
    </row>
    <row r="11" spans="1:27" s="1" customFormat="1" ht="96" customHeight="1" x14ac:dyDescent="0.2">
      <c r="A11" s="181">
        <v>5</v>
      </c>
      <c r="B11" s="182" t="s">
        <v>136</v>
      </c>
      <c r="C11" s="212" t="s">
        <v>372</v>
      </c>
      <c r="D11" s="182" t="s">
        <v>395</v>
      </c>
      <c r="E11" s="125" t="str">
        <f>IF(D11="","-",'validador RUT'!AA7)</f>
        <v>Rut válido</v>
      </c>
      <c r="F11" s="182" t="s">
        <v>396</v>
      </c>
      <c r="G11" s="182" t="s">
        <v>397</v>
      </c>
      <c r="H11" s="182" t="s">
        <v>398</v>
      </c>
      <c r="I11" s="182" t="s">
        <v>399</v>
      </c>
      <c r="J11" s="182" t="s">
        <v>408</v>
      </c>
      <c r="K11" s="183" t="s">
        <v>400</v>
      </c>
      <c r="L11" s="182">
        <v>951094340</v>
      </c>
      <c r="M11" s="184">
        <v>88</v>
      </c>
      <c r="N11" s="184">
        <v>88</v>
      </c>
      <c r="O11" s="184">
        <v>88</v>
      </c>
      <c r="P11" s="184">
        <v>88</v>
      </c>
      <c r="Q11" s="184">
        <v>88</v>
      </c>
      <c r="R11" s="184">
        <v>88</v>
      </c>
      <c r="S11" s="184">
        <v>88</v>
      </c>
      <c r="T11" s="184"/>
      <c r="U11" s="184"/>
      <c r="V11" s="184"/>
      <c r="W11" s="184"/>
      <c r="X11" s="184"/>
      <c r="Y11" s="124">
        <f t="shared" si="0"/>
        <v>88</v>
      </c>
      <c r="Z11" s="186">
        <v>470000</v>
      </c>
      <c r="AA11" s="186">
        <v>3290000</v>
      </c>
    </row>
    <row r="12" spans="1:27" s="1" customFormat="1" ht="68.45" customHeight="1" x14ac:dyDescent="0.2">
      <c r="A12" s="181">
        <v>6</v>
      </c>
      <c r="B12" s="182" t="s">
        <v>99</v>
      </c>
      <c r="C12" s="212" t="s">
        <v>373</v>
      </c>
      <c r="D12" s="182" t="s">
        <v>401</v>
      </c>
      <c r="E12" s="125" t="str">
        <f>IF(D12="","-",'validador RUT'!AA8)</f>
        <v>Rut válido</v>
      </c>
      <c r="F12" s="182" t="s">
        <v>402</v>
      </c>
      <c r="G12" s="182" t="s">
        <v>403</v>
      </c>
      <c r="H12" s="182" t="s">
        <v>404</v>
      </c>
      <c r="I12" s="182" t="s">
        <v>410</v>
      </c>
      <c r="J12" s="182" t="s">
        <v>409</v>
      </c>
      <c r="K12" s="183" t="s">
        <v>405</v>
      </c>
      <c r="L12" s="182">
        <v>961214592</v>
      </c>
      <c r="M12" s="185"/>
      <c r="N12" s="397">
        <v>16</v>
      </c>
      <c r="O12" s="397">
        <v>32</v>
      </c>
      <c r="P12" s="397"/>
      <c r="Q12" s="397">
        <v>32</v>
      </c>
      <c r="R12" s="397">
        <v>32</v>
      </c>
      <c r="S12" s="397">
        <v>16</v>
      </c>
      <c r="T12" s="214"/>
      <c r="U12" s="214"/>
      <c r="V12" s="214"/>
      <c r="W12" s="214"/>
      <c r="X12" s="214"/>
      <c r="Y12" s="215">
        <f t="shared" si="0"/>
        <v>25.6</v>
      </c>
      <c r="Z12" s="398">
        <v>128000</v>
      </c>
      <c r="AA12" s="398">
        <v>640000</v>
      </c>
    </row>
    <row r="13" spans="1:27" s="1" customFormat="1" ht="51" customHeight="1" x14ac:dyDescent="0.2">
      <c r="A13" s="181">
        <v>7</v>
      </c>
      <c r="B13" s="182"/>
      <c r="C13" s="212"/>
      <c r="D13" s="182"/>
      <c r="E13" s="125" t="str">
        <f>IF(D13="","-",'validador RUT'!AA9)</f>
        <v>-</v>
      </c>
      <c r="F13" s="182"/>
      <c r="G13" s="182"/>
      <c r="H13" s="182"/>
      <c r="I13" s="182"/>
      <c r="J13" s="182"/>
      <c r="K13" s="182"/>
      <c r="L13" s="182"/>
      <c r="M13" s="185"/>
      <c r="N13" s="185"/>
      <c r="O13" s="185"/>
      <c r="P13" s="185"/>
      <c r="Q13" s="185"/>
      <c r="R13" s="185"/>
      <c r="S13" s="185"/>
      <c r="T13" s="185"/>
      <c r="U13" s="185"/>
      <c r="V13" s="185"/>
      <c r="W13" s="185"/>
      <c r="X13" s="185"/>
      <c r="Y13" s="124" t="str">
        <f t="shared" si="0"/>
        <v>---</v>
      </c>
      <c r="Z13" s="186"/>
      <c r="AA13" s="186"/>
    </row>
    <row r="14" spans="1:27" s="1" customFormat="1" ht="30" customHeight="1" x14ac:dyDescent="0.2">
      <c r="A14" s="181">
        <v>8</v>
      </c>
      <c r="B14" s="182"/>
      <c r="C14" s="182"/>
      <c r="D14" s="182"/>
      <c r="E14" s="125" t="str">
        <f>IF(D14="","-",'validador RUT'!AA10)</f>
        <v>-</v>
      </c>
      <c r="F14" s="182"/>
      <c r="G14" s="182"/>
      <c r="H14" s="182"/>
      <c r="I14" s="182"/>
      <c r="J14" s="182"/>
      <c r="K14" s="182"/>
      <c r="L14" s="182"/>
      <c r="M14" s="185"/>
      <c r="N14" s="185"/>
      <c r="O14" s="185"/>
      <c r="P14" s="185"/>
      <c r="Q14" s="185"/>
      <c r="R14" s="185"/>
      <c r="S14" s="185"/>
      <c r="T14" s="185"/>
      <c r="U14" s="185"/>
      <c r="V14" s="185"/>
      <c r="W14" s="185"/>
      <c r="X14" s="185"/>
      <c r="Y14" s="124" t="str">
        <f t="shared" si="0"/>
        <v>---</v>
      </c>
      <c r="Z14" s="186"/>
      <c r="AA14" s="186"/>
    </row>
    <row r="15" spans="1:27" s="1" customFormat="1" ht="30" customHeight="1" x14ac:dyDescent="0.2">
      <c r="A15" s="181">
        <v>9</v>
      </c>
      <c r="B15" s="182"/>
      <c r="C15" s="182"/>
      <c r="D15" s="182"/>
      <c r="E15" s="125" t="str">
        <f>IF(D15="","-",'validador RUT'!AA11)</f>
        <v>-</v>
      </c>
      <c r="F15" s="182"/>
      <c r="G15" s="182"/>
      <c r="H15" s="182"/>
      <c r="I15" s="182"/>
      <c r="J15" s="182"/>
      <c r="K15" s="182"/>
      <c r="L15" s="182"/>
      <c r="M15" s="185"/>
      <c r="N15" s="185"/>
      <c r="O15" s="185"/>
      <c r="P15" s="185"/>
      <c r="Q15" s="185"/>
      <c r="R15" s="185"/>
      <c r="S15" s="185"/>
      <c r="T15" s="185"/>
      <c r="U15" s="185"/>
      <c r="V15" s="185"/>
      <c r="W15" s="185"/>
      <c r="X15" s="185"/>
      <c r="Y15" s="124" t="str">
        <f t="shared" si="0"/>
        <v>---</v>
      </c>
      <c r="Z15" s="186"/>
      <c r="AA15" s="186"/>
    </row>
    <row r="16" spans="1:27" s="1" customFormat="1" ht="30" hidden="1" customHeight="1" x14ac:dyDescent="0.2">
      <c r="A16" s="181">
        <v>10</v>
      </c>
      <c r="B16" s="182"/>
      <c r="C16" s="182"/>
      <c r="D16" s="182"/>
      <c r="E16" s="125" t="str">
        <f>IF(D16="","-",'validador RUT'!AA12)</f>
        <v>-</v>
      </c>
      <c r="F16" s="182"/>
      <c r="G16" s="182"/>
      <c r="H16" s="182"/>
      <c r="I16" s="182"/>
      <c r="J16" s="182"/>
      <c r="K16" s="182"/>
      <c r="L16" s="182"/>
      <c r="M16" s="185"/>
      <c r="N16" s="185"/>
      <c r="O16" s="185"/>
      <c r="P16" s="185"/>
      <c r="Q16" s="185"/>
      <c r="R16" s="185"/>
      <c r="S16" s="185"/>
      <c r="T16" s="185"/>
      <c r="U16" s="185"/>
      <c r="V16" s="185"/>
      <c r="W16" s="185"/>
      <c r="X16" s="185"/>
      <c r="Y16" s="124" t="str">
        <f t="shared" si="0"/>
        <v>---</v>
      </c>
      <c r="Z16" s="186"/>
      <c r="AA16" s="186"/>
    </row>
    <row r="17" spans="1:254" s="1" customFormat="1" ht="30" hidden="1" customHeight="1" x14ac:dyDescent="0.2">
      <c r="A17" s="181">
        <v>11</v>
      </c>
      <c r="B17" s="182"/>
      <c r="C17" s="182"/>
      <c r="D17" s="182"/>
      <c r="E17" s="125" t="str">
        <f>IF(D17="","-",'validador RUT'!AA13)</f>
        <v>-</v>
      </c>
      <c r="F17" s="182"/>
      <c r="G17" s="182"/>
      <c r="H17" s="182"/>
      <c r="I17" s="182"/>
      <c r="J17" s="182"/>
      <c r="K17" s="182"/>
      <c r="L17" s="182"/>
      <c r="M17" s="185"/>
      <c r="N17" s="185"/>
      <c r="O17" s="185"/>
      <c r="P17" s="185"/>
      <c r="Q17" s="185"/>
      <c r="R17" s="185"/>
      <c r="S17" s="185"/>
      <c r="T17" s="185"/>
      <c r="U17" s="185"/>
      <c r="V17" s="185"/>
      <c r="W17" s="185"/>
      <c r="X17" s="185"/>
      <c r="Y17" s="124" t="str">
        <f t="shared" si="0"/>
        <v>---</v>
      </c>
      <c r="Z17" s="186"/>
      <c r="AA17" s="186"/>
    </row>
    <row r="18" spans="1:254" s="1" customFormat="1" ht="30" hidden="1" customHeight="1" x14ac:dyDescent="0.2">
      <c r="A18" s="181">
        <v>12</v>
      </c>
      <c r="B18" s="182"/>
      <c r="C18" s="182"/>
      <c r="D18" s="182"/>
      <c r="E18" s="125" t="str">
        <f>IF(D18="","-",'validador RUT'!AA14)</f>
        <v>-</v>
      </c>
      <c r="F18" s="182"/>
      <c r="G18" s="182"/>
      <c r="H18" s="182"/>
      <c r="I18" s="182"/>
      <c r="J18" s="182"/>
      <c r="K18" s="182"/>
      <c r="L18" s="182"/>
      <c r="M18" s="185"/>
      <c r="N18" s="185"/>
      <c r="O18" s="185"/>
      <c r="P18" s="185"/>
      <c r="Q18" s="185"/>
      <c r="R18" s="185"/>
      <c r="S18" s="185"/>
      <c r="T18" s="185"/>
      <c r="U18" s="185"/>
      <c r="V18" s="185"/>
      <c r="W18" s="185"/>
      <c r="X18" s="185"/>
      <c r="Y18" s="124" t="str">
        <f t="shared" si="0"/>
        <v>---</v>
      </c>
      <c r="Z18" s="186"/>
      <c r="AA18" s="186"/>
    </row>
    <row r="19" spans="1:254" s="1" customFormat="1" ht="30" hidden="1" customHeight="1" x14ac:dyDescent="0.2">
      <c r="A19" s="181">
        <v>13</v>
      </c>
      <c r="B19" s="182"/>
      <c r="C19" s="182"/>
      <c r="D19" s="182"/>
      <c r="E19" s="125" t="str">
        <f>IF(D19="","-",'validador RUT'!AA15)</f>
        <v>-</v>
      </c>
      <c r="F19" s="182"/>
      <c r="G19" s="182"/>
      <c r="H19" s="182"/>
      <c r="I19" s="182"/>
      <c r="J19" s="182"/>
      <c r="K19" s="182"/>
      <c r="L19" s="182"/>
      <c r="M19" s="185"/>
      <c r="N19" s="185"/>
      <c r="O19" s="185"/>
      <c r="P19" s="185"/>
      <c r="Q19" s="185"/>
      <c r="R19" s="185"/>
      <c r="S19" s="185"/>
      <c r="T19" s="185"/>
      <c r="U19" s="185"/>
      <c r="V19" s="185"/>
      <c r="W19" s="185"/>
      <c r="X19" s="185"/>
      <c r="Y19" s="124" t="str">
        <f t="shared" si="0"/>
        <v>---</v>
      </c>
      <c r="Z19" s="186"/>
      <c r="AA19" s="186"/>
    </row>
    <row r="20" spans="1:254" s="1" customFormat="1" ht="30" hidden="1" customHeight="1" x14ac:dyDescent="0.2">
      <c r="A20" s="181">
        <v>14</v>
      </c>
      <c r="B20" s="182"/>
      <c r="C20" s="182"/>
      <c r="D20" s="182"/>
      <c r="E20" s="125" t="str">
        <f>IF(D20="","-",'validador RUT'!AA16)</f>
        <v>-</v>
      </c>
      <c r="F20" s="182"/>
      <c r="G20" s="182"/>
      <c r="H20" s="182"/>
      <c r="I20" s="182"/>
      <c r="J20" s="182"/>
      <c r="K20" s="182"/>
      <c r="L20" s="182"/>
      <c r="M20" s="185"/>
      <c r="N20" s="185"/>
      <c r="O20" s="185"/>
      <c r="P20" s="185"/>
      <c r="Q20" s="185"/>
      <c r="R20" s="185"/>
      <c r="S20" s="185"/>
      <c r="T20" s="185"/>
      <c r="U20" s="185"/>
      <c r="V20" s="185"/>
      <c r="W20" s="185"/>
      <c r="X20" s="185"/>
      <c r="Y20" s="124" t="str">
        <f t="shared" si="0"/>
        <v>---</v>
      </c>
      <c r="Z20" s="186"/>
      <c r="AA20" s="186"/>
    </row>
    <row r="21" spans="1:254" s="1" customFormat="1" ht="30" hidden="1" customHeight="1" x14ac:dyDescent="0.2">
      <c r="A21" s="181">
        <v>15</v>
      </c>
      <c r="B21" s="182"/>
      <c r="C21" s="182"/>
      <c r="D21" s="182"/>
      <c r="E21" s="125" t="str">
        <f>IF(D21="","-",'validador RUT'!AA17)</f>
        <v>-</v>
      </c>
      <c r="F21" s="182"/>
      <c r="G21" s="182"/>
      <c r="H21" s="182"/>
      <c r="I21" s="182"/>
      <c r="J21" s="182"/>
      <c r="K21" s="182"/>
      <c r="L21" s="182"/>
      <c r="M21" s="185"/>
      <c r="N21" s="185"/>
      <c r="O21" s="185"/>
      <c r="P21" s="185"/>
      <c r="Q21" s="185"/>
      <c r="R21" s="185"/>
      <c r="S21" s="185"/>
      <c r="T21" s="185"/>
      <c r="U21" s="185"/>
      <c r="V21" s="185"/>
      <c r="W21" s="185"/>
      <c r="X21" s="185"/>
      <c r="Y21" s="124" t="str">
        <f t="shared" si="0"/>
        <v>---</v>
      </c>
      <c r="Z21" s="186"/>
      <c r="AA21" s="186"/>
    </row>
    <row r="22" spans="1:254" s="1" customFormat="1" ht="30" hidden="1" customHeight="1" x14ac:dyDescent="0.2">
      <c r="A22" s="181">
        <v>16</v>
      </c>
      <c r="B22" s="182"/>
      <c r="C22" s="182"/>
      <c r="D22" s="182"/>
      <c r="E22" s="125" t="str">
        <f>IF(D22="","-",'validador RUT'!AA18)</f>
        <v>-</v>
      </c>
      <c r="F22" s="182"/>
      <c r="G22" s="182"/>
      <c r="H22" s="182"/>
      <c r="I22" s="182"/>
      <c r="J22" s="182"/>
      <c r="K22" s="182"/>
      <c r="L22" s="182"/>
      <c r="M22" s="185"/>
      <c r="N22" s="185"/>
      <c r="O22" s="185"/>
      <c r="P22" s="185"/>
      <c r="Q22" s="185"/>
      <c r="R22" s="185"/>
      <c r="S22" s="185"/>
      <c r="T22" s="185"/>
      <c r="U22" s="185"/>
      <c r="V22" s="185"/>
      <c r="W22" s="185"/>
      <c r="X22" s="185"/>
      <c r="Y22" s="124" t="str">
        <f t="shared" si="0"/>
        <v>---</v>
      </c>
      <c r="Z22" s="186"/>
      <c r="AA22" s="186"/>
    </row>
    <row r="23" spans="1:254" s="1" customFormat="1" ht="30" hidden="1" customHeight="1" x14ac:dyDescent="0.2">
      <c r="A23" s="181">
        <v>17</v>
      </c>
      <c r="B23" s="182"/>
      <c r="C23" s="182"/>
      <c r="D23" s="182"/>
      <c r="E23" s="125" t="str">
        <f>IF(D23="","-",'validador RUT'!AA19)</f>
        <v>-</v>
      </c>
      <c r="F23" s="182"/>
      <c r="G23" s="182"/>
      <c r="H23" s="182"/>
      <c r="I23" s="182"/>
      <c r="J23" s="182"/>
      <c r="K23" s="182"/>
      <c r="L23" s="182"/>
      <c r="M23" s="185"/>
      <c r="N23" s="185"/>
      <c r="O23" s="185"/>
      <c r="P23" s="185"/>
      <c r="Q23" s="185"/>
      <c r="R23" s="185"/>
      <c r="S23" s="185"/>
      <c r="T23" s="185"/>
      <c r="U23" s="185"/>
      <c r="V23" s="185"/>
      <c r="W23" s="185"/>
      <c r="X23" s="185"/>
      <c r="Y23" s="124" t="str">
        <f t="shared" si="0"/>
        <v>---</v>
      </c>
      <c r="Z23" s="186"/>
      <c r="AA23" s="186"/>
    </row>
    <row r="24" spans="1:254" s="1" customFormat="1" ht="30" hidden="1" customHeight="1" x14ac:dyDescent="0.2">
      <c r="A24" s="181">
        <v>18</v>
      </c>
      <c r="B24" s="182"/>
      <c r="C24" s="182"/>
      <c r="D24" s="182"/>
      <c r="E24" s="125" t="str">
        <f>IF(D24="","-",'validador RUT'!AA20)</f>
        <v>-</v>
      </c>
      <c r="F24" s="182"/>
      <c r="G24" s="182"/>
      <c r="H24" s="182"/>
      <c r="I24" s="182"/>
      <c r="J24" s="182"/>
      <c r="K24" s="182"/>
      <c r="L24" s="182"/>
      <c r="M24" s="185"/>
      <c r="N24" s="185"/>
      <c r="O24" s="185"/>
      <c r="P24" s="185"/>
      <c r="Q24" s="185"/>
      <c r="R24" s="185"/>
      <c r="S24" s="185"/>
      <c r="T24" s="185"/>
      <c r="U24" s="185"/>
      <c r="V24" s="185"/>
      <c r="W24" s="185"/>
      <c r="X24" s="185"/>
      <c r="Y24" s="124" t="str">
        <f t="shared" si="0"/>
        <v>---</v>
      </c>
      <c r="Z24" s="186"/>
      <c r="AA24" s="186"/>
    </row>
    <row r="25" spans="1:254" s="1" customFormat="1" ht="30" hidden="1" customHeight="1" x14ac:dyDescent="0.2">
      <c r="A25" s="181">
        <v>19</v>
      </c>
      <c r="B25" s="182"/>
      <c r="C25" s="182"/>
      <c r="D25" s="182"/>
      <c r="E25" s="125" t="str">
        <f>IF(D25="","-",'validador RUT'!AA21)</f>
        <v>-</v>
      </c>
      <c r="F25" s="182"/>
      <c r="G25" s="182"/>
      <c r="H25" s="182"/>
      <c r="I25" s="182"/>
      <c r="J25" s="182"/>
      <c r="K25" s="182"/>
      <c r="L25" s="182"/>
      <c r="M25" s="185"/>
      <c r="N25" s="185"/>
      <c r="O25" s="185"/>
      <c r="P25" s="185"/>
      <c r="Q25" s="185"/>
      <c r="R25" s="185"/>
      <c r="S25" s="185"/>
      <c r="T25" s="185"/>
      <c r="U25" s="185"/>
      <c r="V25" s="185"/>
      <c r="W25" s="185"/>
      <c r="X25" s="185"/>
      <c r="Y25" s="124" t="str">
        <f t="shared" si="0"/>
        <v>---</v>
      </c>
      <c r="Z25" s="186"/>
      <c r="AA25" s="186"/>
    </row>
    <row r="26" spans="1:254" s="1" customFormat="1" ht="42.75" customHeight="1" x14ac:dyDescent="0.2">
      <c r="A26" s="6"/>
      <c r="B26" s="6"/>
      <c r="C26" s="6"/>
      <c r="D26" s="7"/>
      <c r="E26" s="7"/>
      <c r="F26" s="7"/>
      <c r="G26" s="7"/>
      <c r="H26" s="7"/>
      <c r="I26" s="6"/>
      <c r="J26" s="6"/>
      <c r="K26" s="6"/>
      <c r="L26" s="6"/>
      <c r="M26" s="10"/>
      <c r="N26" s="10"/>
      <c r="O26" s="10"/>
      <c r="P26" s="10"/>
      <c r="Q26" s="10"/>
      <c r="R26" s="10"/>
      <c r="S26" s="10"/>
      <c r="T26" s="10"/>
      <c r="U26" s="10"/>
      <c r="V26" s="10"/>
      <c r="W26" s="10"/>
      <c r="X26" s="10"/>
      <c r="Y26" s="10"/>
      <c r="AA26" s="154">
        <f>SUM(AA7:AA25)</f>
        <v>20520000</v>
      </c>
    </row>
    <row r="27" spans="1:254" s="1" customFormat="1" ht="42" customHeight="1" x14ac:dyDescent="0.2">
      <c r="A27" s="6"/>
      <c r="B27" s="6"/>
      <c r="C27" s="6"/>
      <c r="D27" s="7"/>
      <c r="E27" s="7"/>
      <c r="F27" s="7"/>
      <c r="G27" s="7"/>
      <c r="H27" s="7"/>
      <c r="I27" s="6"/>
      <c r="J27" s="6"/>
      <c r="K27" s="6"/>
      <c r="L27" s="6"/>
      <c r="M27" s="10"/>
      <c r="N27" s="10"/>
      <c r="O27" s="10"/>
      <c r="P27" s="10"/>
      <c r="Q27" s="10"/>
      <c r="R27" s="10"/>
      <c r="S27" s="10"/>
      <c r="T27" s="10"/>
      <c r="U27" s="10"/>
      <c r="V27" s="10"/>
      <c r="W27" s="10"/>
      <c r="X27" s="10"/>
      <c r="Y27" s="10"/>
      <c r="Z27" s="19"/>
      <c r="AA27" s="155" t="s">
        <v>211</v>
      </c>
    </row>
    <row r="28" spans="1:254" s="123" customFormat="1" ht="31.5" customHeight="1" x14ac:dyDescent="0.2">
      <c r="A28" s="128" t="s">
        <v>166</v>
      </c>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2"/>
    </row>
    <row r="29" spans="1:254" s="18" customFormat="1" ht="381" customHeight="1" x14ac:dyDescent="0.2">
      <c r="A29" s="327"/>
      <c r="B29" s="328"/>
      <c r="C29" s="328"/>
      <c r="D29" s="328"/>
      <c r="E29" s="328"/>
      <c r="F29" s="328"/>
      <c r="G29" s="328"/>
      <c r="H29" s="328"/>
      <c r="I29" s="328"/>
      <c r="J29" s="328"/>
      <c r="K29" s="328"/>
      <c r="L29" s="328"/>
      <c r="M29" s="328"/>
      <c r="N29" s="328"/>
      <c r="O29" s="328"/>
      <c r="P29" s="328"/>
      <c r="Q29" s="328"/>
      <c r="R29" s="328"/>
      <c r="S29" s="328"/>
      <c r="T29" s="328"/>
      <c r="U29" s="328"/>
      <c r="V29" s="328"/>
      <c r="W29" s="328"/>
      <c r="X29" s="328"/>
      <c r="Y29" s="328"/>
      <c r="Z29" s="328"/>
      <c r="AA29" s="153"/>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row>
    <row r="30" spans="1:254" x14ac:dyDescent="0.2"/>
  </sheetData>
  <sheetProtection password="E21B" sheet="1" formatCells="0" formatColumns="0" formatRows="0" insertRows="0" insertHyperlinks="0" sort="0" autoFilter="0" pivotTables="0"/>
  <mergeCells count="14">
    <mergeCell ref="A29:Z29"/>
    <mergeCell ref="A5:A6"/>
    <mergeCell ref="D5:D6"/>
    <mergeCell ref="F5:F6"/>
    <mergeCell ref="G5:G6"/>
    <mergeCell ref="H5:H6"/>
    <mergeCell ref="C5:C6"/>
    <mergeCell ref="J5:J6"/>
    <mergeCell ref="AA5:AA6"/>
    <mergeCell ref="B5:B6"/>
    <mergeCell ref="I5:I6"/>
    <mergeCell ref="E5:E6"/>
    <mergeCell ref="Y5:Y6"/>
    <mergeCell ref="Z5:Z6"/>
  </mergeCells>
  <dataValidations count="3">
    <dataValidation type="decimal" allowBlank="1" showInputMessage="1" showErrorMessage="1" sqref="M7:X25" xr:uid="{00000000-0002-0000-0700-000000000000}">
      <formula1>1</formula1>
      <formula2>1000</formula2>
    </dataValidation>
    <dataValidation type="textLength" operator="equal" allowBlank="1" showInputMessage="1" showErrorMessage="1" sqref="D7:D25" xr:uid="{00000000-0002-0000-0700-000001000000}">
      <formula1>10</formula1>
    </dataValidation>
    <dataValidation type="list" allowBlank="1" showInputMessage="1" showErrorMessage="1" sqref="B7:B25" xr:uid="{00000000-0002-0000-0700-000002000000}">
      <formula1>ROLES</formula1>
    </dataValidation>
  </dataValidations>
  <hyperlinks>
    <hyperlink ref="K7" r:id="rId1" xr:uid="{00000000-0004-0000-0700-000000000000}"/>
    <hyperlink ref="K8" r:id="rId2" xr:uid="{00000000-0004-0000-0700-000001000000}"/>
    <hyperlink ref="K9" r:id="rId3" xr:uid="{00000000-0004-0000-0700-000002000000}"/>
    <hyperlink ref="K10" r:id="rId4" xr:uid="{00000000-0004-0000-0700-000003000000}"/>
    <hyperlink ref="K11" r:id="rId5" xr:uid="{00000000-0004-0000-0700-000004000000}"/>
    <hyperlink ref="K12" r:id="rId6" xr:uid="{00000000-0004-0000-0700-000005000000}"/>
  </hyperlinks>
  <pageMargins left="0.7" right="0.7" top="0.75" bottom="0.75" header="0.3" footer="0.3"/>
  <pageSetup paperSize="9" orientation="portrait" r:id="rId7"/>
  <ignoredErrors>
    <ignoredError sqref="AA26" unlockedFormula="1"/>
  </ignoredErrors>
  <drawing r:id="rId8"/>
  <legacyDrawing r:id="rId9"/>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5">
    <pageSetUpPr fitToPage="1"/>
  </sheetPr>
  <dimension ref="A1:X32"/>
  <sheetViews>
    <sheetView showGridLines="0" topLeftCell="A18" zoomScaleNormal="100" zoomScaleSheetLayoutView="90" workbookViewId="0">
      <selection activeCell="D10" sqref="D10"/>
    </sheetView>
  </sheetViews>
  <sheetFormatPr baseColWidth="10" defaultColWidth="0" defaultRowHeight="36.75" customHeight="1" zeroHeight="1" x14ac:dyDescent="0.2"/>
  <cols>
    <col min="1" max="1" width="8.42578125" style="1" customWidth="1"/>
    <col min="2" max="2" width="19" style="1" customWidth="1"/>
    <col min="3" max="3" width="19.42578125" style="1" customWidth="1"/>
    <col min="4" max="4" width="16.85546875" style="1" customWidth="1"/>
    <col min="5" max="5" width="21.85546875" style="1" customWidth="1"/>
    <col min="6" max="6" width="28" style="1" customWidth="1"/>
    <col min="7" max="7" width="14.7109375" style="1" customWidth="1"/>
    <col min="8" max="8" width="12.85546875" style="1" customWidth="1"/>
    <col min="9" max="9" width="20.5703125" style="1" customWidth="1"/>
    <col min="10" max="10" width="3.85546875" style="1" customWidth="1"/>
    <col min="11" max="16" width="8.7109375" style="1" hidden="1" customWidth="1"/>
    <col min="17" max="16384" width="0" style="1" hidden="1"/>
  </cols>
  <sheetData>
    <row r="1" spans="1:23" ht="21" x14ac:dyDescent="0.2">
      <c r="A1" s="346" t="s">
        <v>4</v>
      </c>
      <c r="B1" s="346"/>
      <c r="C1" s="346"/>
      <c r="D1" s="346"/>
      <c r="E1" s="346"/>
      <c r="F1" s="346"/>
      <c r="G1" s="346"/>
      <c r="H1" s="346"/>
      <c r="I1" s="346"/>
    </row>
    <row r="2" spans="1:23" ht="17.25" customHeight="1" x14ac:dyDescent="0.2">
      <c r="A2" s="289" t="str">
        <f>CONCATENATE("PROGRAMA"," ",Parametros_reg!F7," ","FOSIS"," ",Mantenedores!E2)</f>
        <v>PROGRAMA EMPRENDAMOS SEMILLA FOSIS 2024</v>
      </c>
      <c r="B2" s="289"/>
      <c r="C2" s="289"/>
      <c r="D2" s="289"/>
      <c r="E2" s="289"/>
      <c r="F2" s="289"/>
      <c r="G2" s="289"/>
      <c r="H2" s="289"/>
      <c r="I2" s="289"/>
    </row>
    <row r="3" spans="1:23" ht="22.5" customHeight="1" x14ac:dyDescent="0.2">
      <c r="A3" s="235" t="s">
        <v>69</v>
      </c>
      <c r="B3" s="347"/>
      <c r="C3" s="347"/>
      <c r="D3" s="347"/>
      <c r="E3" s="347"/>
      <c r="F3" s="347"/>
      <c r="G3" s="347"/>
      <c r="H3" s="347"/>
      <c r="I3" s="347"/>
    </row>
    <row r="4" spans="1:23" ht="27" customHeight="1" x14ac:dyDescent="0.2">
      <c r="A4" s="348" t="s">
        <v>204</v>
      </c>
      <c r="B4" s="349"/>
      <c r="C4" s="349"/>
      <c r="D4" s="349"/>
      <c r="E4" s="349"/>
      <c r="F4" s="349"/>
      <c r="G4" s="349"/>
      <c r="H4" s="349"/>
      <c r="I4" s="349"/>
    </row>
    <row r="5" spans="1:23" ht="26.25" customHeight="1" x14ac:dyDescent="0.2">
      <c r="A5" s="336" t="s">
        <v>101</v>
      </c>
      <c r="B5" s="343"/>
      <c r="C5" s="187" t="s">
        <v>0</v>
      </c>
      <c r="D5" s="174" t="s">
        <v>27</v>
      </c>
      <c r="E5" s="188" t="s">
        <v>40</v>
      </c>
      <c r="F5" s="174" t="s">
        <v>2</v>
      </c>
      <c r="G5" s="187" t="s">
        <v>175</v>
      </c>
      <c r="H5" s="187" t="s">
        <v>170</v>
      </c>
      <c r="I5" s="187" t="s">
        <v>97</v>
      </c>
    </row>
    <row r="6" spans="1:23" ht="43.15" customHeight="1" x14ac:dyDescent="0.2">
      <c r="A6" s="333" t="s">
        <v>297</v>
      </c>
      <c r="B6" s="334"/>
      <c r="C6" s="201" t="s">
        <v>298</v>
      </c>
      <c r="D6" s="189" t="s">
        <v>429</v>
      </c>
      <c r="E6" s="189" t="s">
        <v>300</v>
      </c>
      <c r="F6" s="201" t="s">
        <v>301</v>
      </c>
      <c r="G6" s="190">
        <v>23100000</v>
      </c>
      <c r="H6" s="201">
        <v>2019</v>
      </c>
      <c r="I6" s="201">
        <v>8</v>
      </c>
    </row>
    <row r="7" spans="1:23" ht="72.599999999999994" customHeight="1" x14ac:dyDescent="0.2">
      <c r="A7" s="331" t="s">
        <v>302</v>
      </c>
      <c r="B7" s="332"/>
      <c r="C7" s="201" t="s">
        <v>298</v>
      </c>
      <c r="D7" s="189" t="s">
        <v>430</v>
      </c>
      <c r="E7" s="189" t="s">
        <v>303</v>
      </c>
      <c r="F7" s="201" t="s">
        <v>304</v>
      </c>
      <c r="G7" s="190">
        <v>30000000</v>
      </c>
      <c r="H7" s="201">
        <v>2019</v>
      </c>
      <c r="I7" s="201">
        <v>11</v>
      </c>
    </row>
    <row r="8" spans="1:23" ht="55.15" customHeight="1" x14ac:dyDescent="0.2">
      <c r="A8" s="331" t="s">
        <v>297</v>
      </c>
      <c r="B8" s="332"/>
      <c r="C8" s="201" t="s">
        <v>298</v>
      </c>
      <c r="D8" s="189" t="s">
        <v>429</v>
      </c>
      <c r="E8" s="189" t="s">
        <v>300</v>
      </c>
      <c r="F8" s="201" t="s">
        <v>305</v>
      </c>
      <c r="G8" s="190">
        <v>41870000</v>
      </c>
      <c r="H8" s="201">
        <v>2020</v>
      </c>
      <c r="I8" s="201">
        <v>7</v>
      </c>
    </row>
    <row r="9" spans="1:23" ht="58.9" customHeight="1" x14ac:dyDescent="0.2">
      <c r="A9" s="331" t="s">
        <v>297</v>
      </c>
      <c r="B9" s="332"/>
      <c r="C9" s="201" t="s">
        <v>298</v>
      </c>
      <c r="D9" s="189" t="s">
        <v>429</v>
      </c>
      <c r="E9" s="189" t="s">
        <v>306</v>
      </c>
      <c r="F9" s="201" t="s">
        <v>307</v>
      </c>
      <c r="G9" s="190">
        <v>31600000</v>
      </c>
      <c r="H9" s="201">
        <v>2020</v>
      </c>
      <c r="I9" s="201">
        <v>7</v>
      </c>
    </row>
    <row r="10" spans="1:23" ht="48.6" customHeight="1" x14ac:dyDescent="0.2">
      <c r="A10" s="331" t="s">
        <v>308</v>
      </c>
      <c r="B10" s="332"/>
      <c r="C10" s="201" t="s">
        <v>298</v>
      </c>
      <c r="D10" s="189" t="s">
        <v>429</v>
      </c>
      <c r="E10" s="189" t="s">
        <v>309</v>
      </c>
      <c r="F10" s="201" t="s">
        <v>310</v>
      </c>
      <c r="G10" s="190">
        <v>39600000</v>
      </c>
      <c r="H10" s="201">
        <v>2021</v>
      </c>
      <c r="I10" s="201">
        <v>5</v>
      </c>
    </row>
    <row r="11" spans="1:23" ht="53.45" customHeight="1" x14ac:dyDescent="0.2">
      <c r="A11" s="331" t="s">
        <v>311</v>
      </c>
      <c r="B11" s="332"/>
      <c r="C11" s="201" t="s">
        <v>298</v>
      </c>
      <c r="D11" s="189" t="s">
        <v>429</v>
      </c>
      <c r="E11" s="189" t="s">
        <v>309</v>
      </c>
      <c r="F11" s="201" t="s">
        <v>312</v>
      </c>
      <c r="G11" s="190">
        <v>192000000</v>
      </c>
      <c r="H11" s="201">
        <v>2022</v>
      </c>
      <c r="I11" s="201">
        <v>5</v>
      </c>
    </row>
    <row r="12" spans="1:23" ht="46.15" customHeight="1" x14ac:dyDescent="0.2">
      <c r="A12" s="296" t="s">
        <v>313</v>
      </c>
      <c r="B12" s="296"/>
      <c r="C12" s="201" t="s">
        <v>222</v>
      </c>
      <c r="D12" s="189" t="s">
        <v>429</v>
      </c>
      <c r="E12" s="189" t="s">
        <v>314</v>
      </c>
      <c r="F12" s="201" t="s">
        <v>315</v>
      </c>
      <c r="G12" s="190">
        <v>70470000</v>
      </c>
      <c r="H12" s="201">
        <v>2023</v>
      </c>
      <c r="I12" s="201">
        <v>7</v>
      </c>
    </row>
    <row r="13" spans="1:23" ht="27.6" customHeight="1" x14ac:dyDescent="0.2">
      <c r="A13" s="342" t="s">
        <v>205</v>
      </c>
      <c r="B13" s="261"/>
      <c r="C13" s="261"/>
      <c r="D13" s="261"/>
      <c r="E13" s="261"/>
      <c r="F13" s="261"/>
      <c r="G13" s="261"/>
      <c r="H13" s="261"/>
      <c r="I13" s="261"/>
    </row>
    <row r="14" spans="1:23" ht="31.15" customHeight="1" x14ac:dyDescent="0.2">
      <c r="A14" s="336" t="s">
        <v>101</v>
      </c>
      <c r="B14" s="343"/>
      <c r="C14" s="187" t="s">
        <v>0</v>
      </c>
      <c r="D14" s="336" t="s">
        <v>40</v>
      </c>
      <c r="E14" s="336"/>
      <c r="F14" s="174" t="s">
        <v>2</v>
      </c>
      <c r="G14" s="187" t="s">
        <v>3</v>
      </c>
      <c r="H14" s="187" t="s">
        <v>170</v>
      </c>
      <c r="I14" s="187" t="s">
        <v>97</v>
      </c>
    </row>
    <row r="15" spans="1:23" ht="36" customHeight="1" x14ac:dyDescent="0.2">
      <c r="A15" s="333" t="s">
        <v>297</v>
      </c>
      <c r="B15" s="334"/>
      <c r="C15" s="201" t="s">
        <v>298</v>
      </c>
      <c r="D15" s="340" t="s">
        <v>300</v>
      </c>
      <c r="E15" s="341" t="s">
        <v>300</v>
      </c>
      <c r="F15" s="201" t="s">
        <v>301</v>
      </c>
      <c r="G15" s="191">
        <v>23100000</v>
      </c>
      <c r="H15" s="202">
        <v>2019</v>
      </c>
      <c r="I15" s="201">
        <v>8</v>
      </c>
      <c r="W15"/>
    </row>
    <row r="16" spans="1:23" ht="53.45" customHeight="1" x14ac:dyDescent="0.2">
      <c r="A16" s="331" t="s">
        <v>302</v>
      </c>
      <c r="B16" s="332"/>
      <c r="C16" s="201" t="s">
        <v>298</v>
      </c>
      <c r="D16" s="313" t="s">
        <v>303</v>
      </c>
      <c r="E16" s="335" t="s">
        <v>303</v>
      </c>
      <c r="F16" s="201" t="s">
        <v>304</v>
      </c>
      <c r="G16" s="191">
        <v>30000000</v>
      </c>
      <c r="H16" s="202">
        <v>2019</v>
      </c>
      <c r="I16" s="201">
        <v>11</v>
      </c>
      <c r="W16"/>
    </row>
    <row r="17" spans="1:24" ht="60" customHeight="1" x14ac:dyDescent="0.2">
      <c r="A17" s="331" t="s">
        <v>297</v>
      </c>
      <c r="B17" s="332"/>
      <c r="C17" s="201" t="s">
        <v>298</v>
      </c>
      <c r="D17" s="313" t="s">
        <v>300</v>
      </c>
      <c r="E17" s="335" t="s">
        <v>300</v>
      </c>
      <c r="F17" s="201" t="s">
        <v>305</v>
      </c>
      <c r="G17" s="191">
        <v>41870000</v>
      </c>
      <c r="H17" s="202">
        <v>2020</v>
      </c>
      <c r="I17" s="201">
        <v>7</v>
      </c>
      <c r="W17"/>
    </row>
    <row r="18" spans="1:24" ht="57" customHeight="1" x14ac:dyDescent="0.2">
      <c r="A18" s="331" t="s">
        <v>297</v>
      </c>
      <c r="B18" s="332"/>
      <c r="C18" s="201" t="s">
        <v>298</v>
      </c>
      <c r="D18" s="313" t="s">
        <v>306</v>
      </c>
      <c r="E18" s="335" t="s">
        <v>306</v>
      </c>
      <c r="F18" s="201" t="s">
        <v>307</v>
      </c>
      <c r="G18" s="191">
        <v>31600000</v>
      </c>
      <c r="H18" s="202">
        <v>2020</v>
      </c>
      <c r="I18" s="201">
        <v>7</v>
      </c>
      <c r="W18"/>
    </row>
    <row r="19" spans="1:24" ht="52.9" customHeight="1" x14ac:dyDescent="0.2">
      <c r="A19" s="331" t="s">
        <v>308</v>
      </c>
      <c r="B19" s="332"/>
      <c r="C19" s="201" t="s">
        <v>298</v>
      </c>
      <c r="D19" s="313" t="s">
        <v>309</v>
      </c>
      <c r="E19" s="335" t="s">
        <v>309</v>
      </c>
      <c r="F19" s="201" t="s">
        <v>310</v>
      </c>
      <c r="G19" s="191">
        <v>39600000</v>
      </c>
      <c r="H19" s="202">
        <v>2021</v>
      </c>
      <c r="I19" s="201">
        <v>5</v>
      </c>
      <c r="W19"/>
    </row>
    <row r="20" spans="1:24" ht="46.15" customHeight="1" x14ac:dyDescent="0.2">
      <c r="A20" s="331" t="s">
        <v>311</v>
      </c>
      <c r="B20" s="332"/>
      <c r="C20" s="201" t="s">
        <v>298</v>
      </c>
      <c r="D20" s="313" t="s">
        <v>309</v>
      </c>
      <c r="E20" s="335" t="s">
        <v>309</v>
      </c>
      <c r="F20" s="201" t="s">
        <v>312</v>
      </c>
      <c r="G20" s="191">
        <v>192000000</v>
      </c>
      <c r="H20" s="202">
        <v>2022</v>
      </c>
      <c r="I20" s="201">
        <v>5</v>
      </c>
      <c r="W20"/>
    </row>
    <row r="21" spans="1:24" ht="36.75" customHeight="1" x14ac:dyDescent="0.2">
      <c r="A21" s="296" t="s">
        <v>313</v>
      </c>
      <c r="B21" s="296"/>
      <c r="C21" s="201" t="s">
        <v>222</v>
      </c>
      <c r="D21" s="311" t="s">
        <v>314</v>
      </c>
      <c r="E21" s="339" t="s">
        <v>314</v>
      </c>
      <c r="F21" s="201" t="s">
        <v>315</v>
      </c>
      <c r="G21" s="191">
        <v>70470000</v>
      </c>
      <c r="H21" s="202">
        <v>2023</v>
      </c>
      <c r="I21" s="201">
        <v>7</v>
      </c>
      <c r="W21"/>
      <c r="X21"/>
    </row>
    <row r="22" spans="1:24" ht="36.75" customHeight="1" x14ac:dyDescent="0.2">
      <c r="A22" s="342" t="s">
        <v>206</v>
      </c>
      <c r="B22" s="261"/>
      <c r="C22" s="261"/>
      <c r="D22" s="261"/>
      <c r="E22" s="261"/>
      <c r="F22" s="261"/>
      <c r="G22" s="261"/>
      <c r="H22" s="261"/>
      <c r="I22" s="261"/>
      <c r="X22"/>
    </row>
    <row r="23" spans="1:24" ht="36.75" customHeight="1" x14ac:dyDescent="0.2">
      <c r="A23" s="336" t="s">
        <v>101</v>
      </c>
      <c r="B23" s="343"/>
      <c r="C23" s="187" t="s">
        <v>0</v>
      </c>
      <c r="D23" s="187" t="s">
        <v>113</v>
      </c>
      <c r="E23" s="174" t="s">
        <v>27</v>
      </c>
      <c r="F23" s="174" t="s">
        <v>2</v>
      </c>
      <c r="G23" s="187" t="s">
        <v>3</v>
      </c>
      <c r="H23" s="187" t="s">
        <v>170</v>
      </c>
      <c r="I23" s="187" t="s">
        <v>97</v>
      </c>
    </row>
    <row r="24" spans="1:24" ht="49.15" customHeight="1" x14ac:dyDescent="0.2">
      <c r="A24" s="344" t="s">
        <v>316</v>
      </c>
      <c r="B24" s="345"/>
      <c r="C24" s="208" t="s">
        <v>222</v>
      </c>
      <c r="D24" s="207" t="s">
        <v>413</v>
      </c>
      <c r="E24" s="207" t="s">
        <v>317</v>
      </c>
      <c r="F24" s="207" t="s">
        <v>318</v>
      </c>
      <c r="G24" s="209">
        <v>2100000</v>
      </c>
      <c r="H24" s="208">
        <v>2018</v>
      </c>
      <c r="I24" s="208">
        <v>8</v>
      </c>
    </row>
    <row r="25" spans="1:24" ht="46.15" customHeight="1" x14ac:dyDescent="0.2">
      <c r="A25" s="337" t="s">
        <v>316</v>
      </c>
      <c r="B25" s="338"/>
      <c r="C25" s="208" t="s">
        <v>222</v>
      </c>
      <c r="D25" s="207" t="s">
        <v>414</v>
      </c>
      <c r="E25" s="208" t="s">
        <v>317</v>
      </c>
      <c r="F25" s="208" t="s">
        <v>412</v>
      </c>
      <c r="G25" s="210">
        <v>2300000</v>
      </c>
      <c r="H25" s="208">
        <v>2019</v>
      </c>
      <c r="I25" s="208">
        <v>8</v>
      </c>
    </row>
    <row r="26" spans="1:24" ht="36.75" hidden="1" customHeight="1" x14ac:dyDescent="0.2">
      <c r="A26" s="337" t="s">
        <v>319</v>
      </c>
      <c r="B26" s="338"/>
      <c r="C26" s="208" t="s">
        <v>222</v>
      </c>
      <c r="D26" s="208" t="s">
        <v>320</v>
      </c>
      <c r="E26" s="208" t="s">
        <v>321</v>
      </c>
      <c r="F26" s="208" t="s">
        <v>322</v>
      </c>
      <c r="G26" s="210">
        <v>33600000</v>
      </c>
      <c r="H26" s="208">
        <v>2019</v>
      </c>
      <c r="I26" s="208">
        <v>8</v>
      </c>
    </row>
    <row r="27" spans="1:24" ht="58.15" customHeight="1" x14ac:dyDescent="0.2">
      <c r="A27" s="337" t="s">
        <v>302</v>
      </c>
      <c r="B27" s="338"/>
      <c r="C27" s="208" t="s">
        <v>222</v>
      </c>
      <c r="D27" s="208" t="s">
        <v>415</v>
      </c>
      <c r="E27" s="208" t="s">
        <v>323</v>
      </c>
      <c r="F27" s="208" t="s">
        <v>304</v>
      </c>
      <c r="G27" s="210">
        <v>30000000</v>
      </c>
      <c r="H27" s="208">
        <v>2019</v>
      </c>
      <c r="I27" s="208">
        <v>11</v>
      </c>
    </row>
    <row r="28" spans="1:24" ht="122.45" customHeight="1" x14ac:dyDescent="0.2">
      <c r="A28" s="337" t="s">
        <v>308</v>
      </c>
      <c r="B28" s="338"/>
      <c r="C28" s="208" t="s">
        <v>222</v>
      </c>
      <c r="D28" s="208" t="s">
        <v>416</v>
      </c>
      <c r="E28" s="208" t="s">
        <v>324</v>
      </c>
      <c r="F28" s="208" t="s">
        <v>325</v>
      </c>
      <c r="G28" s="210">
        <v>39600000</v>
      </c>
      <c r="H28" s="208">
        <v>2020</v>
      </c>
      <c r="I28" s="208">
        <v>5</v>
      </c>
    </row>
    <row r="29" spans="1:24" ht="53.45" customHeight="1" x14ac:dyDescent="0.2">
      <c r="A29" s="337" t="s">
        <v>319</v>
      </c>
      <c r="B29" s="338"/>
      <c r="C29" s="208" t="s">
        <v>222</v>
      </c>
      <c r="D29" s="208" t="s">
        <v>417</v>
      </c>
      <c r="E29" s="208" t="s">
        <v>321</v>
      </c>
      <c r="F29" s="208" t="s">
        <v>326</v>
      </c>
      <c r="G29" s="210">
        <v>41117000</v>
      </c>
      <c r="H29" s="208">
        <v>2021</v>
      </c>
      <c r="I29" s="208">
        <v>8</v>
      </c>
    </row>
    <row r="30" spans="1:24" ht="82.9" customHeight="1" x14ac:dyDescent="0.2">
      <c r="A30" s="337" t="s">
        <v>328</v>
      </c>
      <c r="B30" s="338"/>
      <c r="C30" s="208" t="s">
        <v>222</v>
      </c>
      <c r="D30" s="208" t="s">
        <v>418</v>
      </c>
      <c r="E30" s="208" t="s">
        <v>299</v>
      </c>
      <c r="F30" s="208" t="s">
        <v>329</v>
      </c>
      <c r="G30" s="210">
        <v>192000000</v>
      </c>
      <c r="H30" s="208">
        <v>2022</v>
      </c>
      <c r="I30" s="208">
        <v>5</v>
      </c>
    </row>
    <row r="31" spans="1:24" ht="60" customHeight="1" x14ac:dyDescent="0.2">
      <c r="A31" s="337" t="s">
        <v>313</v>
      </c>
      <c r="B31" s="338"/>
      <c r="C31" s="201" t="s">
        <v>222</v>
      </c>
      <c r="D31" s="208" t="s">
        <v>419</v>
      </c>
      <c r="E31" s="208" t="s">
        <v>299</v>
      </c>
      <c r="F31" s="208" t="s">
        <v>315</v>
      </c>
      <c r="G31" s="210">
        <v>70470000</v>
      </c>
      <c r="H31" s="208">
        <v>2023</v>
      </c>
      <c r="I31" s="208">
        <v>7</v>
      </c>
    </row>
    <row r="32" spans="1:24" ht="14.25" customHeight="1" x14ac:dyDescent="0.2"/>
  </sheetData>
  <sheetProtection password="E21B" sheet="1" formatCells="0" formatColumns="0" formatRows="0" insertRows="0" insertHyperlinks="0" sort="0" autoFilter="0" pivotTables="0"/>
  <mergeCells count="39">
    <mergeCell ref="A1:I1"/>
    <mergeCell ref="A2:I2"/>
    <mergeCell ref="A3:I3"/>
    <mergeCell ref="A4:I4"/>
    <mergeCell ref="A5:B5"/>
    <mergeCell ref="A6:B6"/>
    <mergeCell ref="A31:B31"/>
    <mergeCell ref="A22:I22"/>
    <mergeCell ref="A23:B23"/>
    <mergeCell ref="A24:B24"/>
    <mergeCell ref="A25:B25"/>
    <mergeCell ref="D19:E19"/>
    <mergeCell ref="A28:B28"/>
    <mergeCell ref="A21:B21"/>
    <mergeCell ref="A26:B26"/>
    <mergeCell ref="A19:B19"/>
    <mergeCell ref="A20:B20"/>
    <mergeCell ref="A17:B17"/>
    <mergeCell ref="D17:E17"/>
    <mergeCell ref="A14:B14"/>
    <mergeCell ref="A13:I13"/>
    <mergeCell ref="D18:E18"/>
    <mergeCell ref="D14:E14"/>
    <mergeCell ref="A29:B29"/>
    <mergeCell ref="A30:B30"/>
    <mergeCell ref="D16:E16"/>
    <mergeCell ref="A27:B27"/>
    <mergeCell ref="D21:E21"/>
    <mergeCell ref="D20:E20"/>
    <mergeCell ref="A18:B18"/>
    <mergeCell ref="D15:E15"/>
    <mergeCell ref="A16:B16"/>
    <mergeCell ref="A7:B7"/>
    <mergeCell ref="A8:B8"/>
    <mergeCell ref="A15:B15"/>
    <mergeCell ref="A9:B9"/>
    <mergeCell ref="A10:B10"/>
    <mergeCell ref="A11:B11"/>
    <mergeCell ref="A12:B12"/>
  </mergeCells>
  <phoneticPr fontId="0" type="noConversion"/>
  <dataValidations count="4">
    <dataValidation type="whole" allowBlank="1" showInputMessage="1" showErrorMessage="1" sqref="G6:G12 G15:G21 G24:G31" xr:uid="{00000000-0002-0000-0800-000000000000}">
      <formula1>1</formula1>
      <formula2>9999999999</formula2>
    </dataValidation>
    <dataValidation type="whole" allowBlank="1" showInputMessage="1" showErrorMessage="1" sqref="H15:H21 H24:H31 H6:H12" xr:uid="{00000000-0002-0000-0800-000001000000}">
      <formula1>1900</formula1>
      <formula2>2050</formula2>
    </dataValidation>
    <dataValidation type="list" allowBlank="1" showInputMessage="1" showErrorMessage="1" sqref="C6:C12 C15:C21 C24:C31" xr:uid="{00000000-0002-0000-0800-000002000000}">
      <formula1>REG</formula1>
    </dataValidation>
    <dataValidation type="whole" allowBlank="1" showInputMessage="1" showErrorMessage="1" sqref="I6:I12 I15:I21 I24:I31" xr:uid="{00000000-0002-0000-0800-000003000000}">
      <formula1>0</formula1>
      <formula2>50</formula2>
    </dataValidation>
  </dataValidations>
  <pageMargins left="0.70866141732283505" right="0.70866141732283505" top="0.74803149606299202" bottom="0.74803149606299202" header="0.31496062992126" footer="0.31496062992126"/>
  <pageSetup paperSize="9" scale="56" orientation="portrait" verticalDpi="3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c9d9bf0-7dfa-4771-8840-ded54526d509">
      <Terms xmlns="http://schemas.microsoft.com/office/infopath/2007/PartnerControls"/>
    </lcf76f155ced4ddcb4097134ff3c332f>
    <TaxCatchAll xmlns="0c843ad4-d79f-40b7-9e0c-9f9d5d85ef70"/>
    <Categor_x00ed_a xmlns="9c9d9bf0-7dfa-4771-8840-ded54526d509">Formulario de presentación de propuestas</Categor_x00ed_a>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D4B4E673E476FF4FBCE4759BA93139C9" ma:contentTypeVersion="11" ma:contentTypeDescription="Crear nuevo documento." ma:contentTypeScope="" ma:versionID="125771e7a4c09fd552ec66c06a546314">
  <xsd:schema xmlns:xsd="http://www.w3.org/2001/XMLSchema" xmlns:xs="http://www.w3.org/2001/XMLSchema" xmlns:p="http://schemas.microsoft.com/office/2006/metadata/properties" xmlns:ns2="9c9d9bf0-7dfa-4771-8840-ded54526d509" xmlns:ns3="0c843ad4-d79f-40b7-9e0c-9f9d5d85ef70" targetNamespace="http://schemas.microsoft.com/office/2006/metadata/properties" ma:root="true" ma:fieldsID="fbdc4a4695d1d1943bfe1fbca30a87fa" ns2:_="" ns3:_="">
    <xsd:import namespace="9c9d9bf0-7dfa-4771-8840-ded54526d509"/>
    <xsd:import namespace="0c843ad4-d79f-40b7-9e0c-9f9d5d85ef70"/>
    <xsd:element name="properties">
      <xsd:complexType>
        <xsd:sequence>
          <xsd:element name="documentManagement">
            <xsd:complexType>
              <xsd:all>
                <xsd:element ref="ns2:Categor_x00ed_a" minOccurs="0"/>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d9bf0-7dfa-4771-8840-ded54526d509" elementFormDefault="qualified">
    <xsd:import namespace="http://schemas.microsoft.com/office/2006/documentManagement/types"/>
    <xsd:import namespace="http://schemas.microsoft.com/office/infopath/2007/PartnerControls"/>
    <xsd:element name="Categor_x00ed_a" ma:index="8" nillable="true" ma:displayName="Categoría" ma:description="" ma:format="Dropdown" ma:internalName="Categor_x00ed_a">
      <xsd:simpleType>
        <xsd:restriction base="dms:Choice">
          <xsd:enumeration value="Asignación de Presupuesto Ex Ante"/>
          <xsd:enumeration value="Organizaciones en Acción"/>
          <xsd:enumeration value="Acción autogestionada"/>
          <xsd:enumeration value="Anexo N° 6 Especificaciones Legales - Acción Local"/>
          <xsd:enumeration value="Sistema de Licitaciones Web"/>
          <xsd:enumeration value="Asignación de Presupuesto"/>
          <xsd:enumeration value="Procedimiento IRAL"/>
          <xsd:enumeration value="Ex Ante"/>
          <xsd:enumeration value="Servicio de Evaluación Ex Ante"/>
          <xsd:enumeration value="Anexo N° 3 Rendiciones de Cuentas"/>
          <xsd:enumeration value="Orientaciones de bases tipo"/>
          <xsd:enumeration value="Formato de bases tipo y Orientaciones"/>
          <xsd:enumeration value="Resoluciones Bases tipo y Orientaciones"/>
          <xsd:enumeration value="Formulario de presentación de propuestas"/>
          <xsd:enumeration value="Formato de Declaraciones Juradas"/>
          <xsd:enumeration value="Anexo N° 1 Guía Metodológica"/>
          <xsd:enumeration value="Anexo N° 5 Guía de cuidado infantil"/>
          <xsd:enumeration value="Anexo N° 4 Comunicaciones para Ejecutores de proyectos"/>
          <xsd:enumeration value="Anexo N° 2 Pauta de Evaluación"/>
          <xsd:enumeration value="Yo Emprendo Autogestionado"/>
          <xsd:enumeration value="Contratos tipo y anexo 1"/>
          <xsd:enumeration value="Plan de Actividades"/>
          <xsd:enumeration value="Integrados"/>
          <xsd:enumeration value="Instrumentos opcionales para YE autogestión"/>
          <xsd:enumeration value="Violencia Rural (Araucanía y Bío Bío)"/>
          <xsd:enumeration value="Grupos Específicos"/>
          <xsd:enumeration value="ACCION - Adecuaciones Metodológicas y Anexos"/>
          <xsd:enumeration value="Otros"/>
          <xsd:enumeration value="Eje-Gestión de Oferta"/>
          <xsd:enumeration value="Protocolos"/>
          <xsd:enumeration value="Barrios en Acción"/>
          <xsd:enumeration value="Programa Riego para Personas Indígenas"/>
          <xsd:enumeration value="Programa Promotores de Salud Mental"/>
          <xsd:enumeration value="Emprendamos Grupal Autogestionado"/>
          <xsd:enumeration value="Emprendamos - Ferias de Emprendimiento"/>
          <xsd:enumeration value="Formato de contrato y anexo N° 1"/>
          <xsd:enumeration value="SENCE"/>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789a0a5b-b8aa-4c4f-a2e0-64da4b227eee"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c843ad4-d79f-40b7-9e0c-9f9d5d85ef70"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2e370af-3ee9-4805-96ff-c91318d34d56}" ma:internalName="TaxCatchAll" ma:showField="CatchAllData" ma:web="0c843ad4-d79f-40b7-9e0c-9f9d5d85ef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5FB3A2-DBD9-4C2B-A867-1CACBC52C568}">
  <ds:schemaRefs>
    <ds:schemaRef ds:uri="http://purl.org/dc/elements/1.1/"/>
    <ds:schemaRef ds:uri="http://purl.org/dc/dcmitype/"/>
    <ds:schemaRef ds:uri="http://schemas.openxmlformats.org/package/2006/metadata/core-properties"/>
    <ds:schemaRef ds:uri="0c843ad4-d79f-40b7-9e0c-9f9d5d85ef70"/>
    <ds:schemaRef ds:uri="http://purl.org/dc/terms/"/>
    <ds:schemaRef ds:uri="9c9d9bf0-7dfa-4771-8840-ded54526d509"/>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B45290C-FEA6-4FAB-95F7-9D513987B31E}">
  <ds:schemaRefs>
    <ds:schemaRef ds:uri="http://schemas.microsoft.com/office/2006/metadata/longProperties"/>
  </ds:schemaRefs>
</ds:datastoreItem>
</file>

<file path=customXml/itemProps3.xml><?xml version="1.0" encoding="utf-8"?>
<ds:datastoreItem xmlns:ds="http://schemas.openxmlformats.org/officeDocument/2006/customXml" ds:itemID="{E5EE5A32-004A-4BD0-AB99-34C1785AD5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d9bf0-7dfa-4771-8840-ded54526d509"/>
    <ds:schemaRef ds:uri="0c843ad4-d79f-40b7-9e0c-9f9d5d85ef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9590D1-E349-44A4-8D66-9A495A17EB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9</vt:i4>
      </vt:variant>
    </vt:vector>
  </HeadingPairs>
  <TitlesOfParts>
    <vt:vector size="21" baseType="lpstr">
      <vt:lpstr>validador RUT</vt:lpstr>
      <vt:lpstr>Mantenedores</vt:lpstr>
      <vt:lpstr>Parametros_reg</vt:lpstr>
      <vt:lpstr>Instrucciones</vt:lpstr>
      <vt:lpstr>1. Ficha Resumen Propuesta</vt:lpstr>
      <vt:lpstr>2. Propuesta</vt:lpstr>
      <vt:lpstr>3. Infra. y Equipamiento</vt:lpstr>
      <vt:lpstr>4. RRHH</vt:lpstr>
      <vt:lpstr>5. Experiencia</vt:lpstr>
      <vt:lpstr>6. Presupuesto</vt:lpstr>
      <vt:lpstr>7. Metodología</vt:lpstr>
      <vt:lpstr>8. Difusión</vt:lpstr>
      <vt:lpstr>'1. Ficha Resumen Propuesta'!Área_de_impresión</vt:lpstr>
      <vt:lpstr>'2. Propuesta'!Área_de_impresión</vt:lpstr>
      <vt:lpstr>'5. Experiencia'!Área_de_impresión</vt:lpstr>
      <vt:lpstr>'6. Presupuesto'!Área_de_impresión</vt:lpstr>
      <vt:lpstr>'7. Metodología'!Área_de_impresión</vt:lpstr>
      <vt:lpstr>Instrucciones!Área_de_impresión</vt:lpstr>
      <vt:lpstr>Parametros_reg!Área_de_impresión</vt:lpstr>
      <vt:lpstr>REG</vt:lpstr>
      <vt:lpstr>ROLES</vt:lpstr>
    </vt:vector>
  </TitlesOfParts>
  <Company>Fosis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raul.perry</dc:creator>
  <cp:lastModifiedBy>Cristian</cp:lastModifiedBy>
  <cp:lastPrinted>2019-12-10T19:29:10Z</cp:lastPrinted>
  <dcterms:created xsi:type="dcterms:W3CDTF">2009-09-01T17:20:23Z</dcterms:created>
  <dcterms:modified xsi:type="dcterms:W3CDTF">2024-04-30T23:21:01Z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0x0101002A74F49CF5581B419FFCD731FCDFB349</vt:lpwstr>
  </property>
  <property fmtid="{D5CDD505-2E9C-101B-9397-08002B2CF9AE}" pid="4" name="WorkbookGuid">
    <vt:lpwstr>693399b5-5a5b-479f-8375-4c89e56a1d9f</vt:lpwstr>
  </property>
  <property fmtid="{D5CDD505-2E9C-101B-9397-08002B2CF9AE}" pid="5" name="Categoria">
    <vt:lpwstr>Formulario de presentación de propuestas</vt:lpwstr>
  </property>
  <property fmtid="{D5CDD505-2E9C-101B-9397-08002B2CF9AE}" pid="6" name="LikesCount">
    <vt:lpwstr/>
  </property>
  <property fmtid="{D5CDD505-2E9C-101B-9397-08002B2CF9AE}" pid="7" name="Ratings">
    <vt:lpwstr/>
  </property>
  <property fmtid="{D5CDD505-2E9C-101B-9397-08002B2CF9AE}" pid="8" name="LikedBy">
    <vt:lpwstr/>
  </property>
  <property fmtid="{D5CDD505-2E9C-101B-9397-08002B2CF9AE}" pid="9" name="RatedBy">
    <vt:lpwstr/>
  </property>
  <property fmtid="{D5CDD505-2E9C-101B-9397-08002B2CF9AE}" pid="10" name="_dlc_DocId">
    <vt:lpwstr>SZFZ3KM2WWSW-901408782-188597</vt:lpwstr>
  </property>
  <property fmtid="{D5CDD505-2E9C-101B-9397-08002B2CF9AE}" pid="11" name="_dlc_DocIdItemGuid">
    <vt:lpwstr>659c5a60-3e1f-4d8d-9101-daceadebdc42</vt:lpwstr>
  </property>
  <property fmtid="{D5CDD505-2E9C-101B-9397-08002B2CF9AE}" pid="12" name="_dlc_DocIdUrl">
    <vt:lpwstr>https://fosis.sharepoint.com/sites/cedoc/subgestiondeprogramas/_layouts/15/DocIdRedir.aspx?ID=SZFZ3KM2WWSW-901408782-188597, SZFZ3KM2WWSW-901408782-188597</vt:lpwstr>
  </property>
</Properties>
</file>